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46.xml" ContentType="application/vnd.openxmlformats-officedocument.drawingml.chart+xml"/>
  <Override PartName="/xl/charts/chart45.xml" ContentType="application/vnd.openxmlformats-officedocument.drawingml.chart+xml"/>
  <Override PartName="/xl/charts/chart44.xml" ContentType="application/vnd.openxmlformats-officedocument.drawingml.chart+xml"/>
  <Override PartName="/xl/charts/chart43.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8.xml" ContentType="application/vnd.openxmlformats-officedocument.drawing+xml"/>
  <Override PartName="/xl/charts/chart42.xml" ContentType="application/vnd.openxmlformats-officedocument.drawingml.chart+xml"/>
  <Override PartName="/xl/charts/chart41.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32.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31.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1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24.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30.xml" ContentType="application/vnd.openxmlformats-officedocument.drawingml.chart+xml"/>
  <Override PartName="/xl/charts/chart29.xml" ContentType="application/vnd.openxmlformats-officedocument.drawingml.chart+xml"/>
  <Override PartName="/xl/charts/chart28.xml" ContentType="application/vnd.openxmlformats-officedocument.drawingml.chart+xml"/>
  <Override PartName="/xl/charts/chart27.xml" ContentType="application/vnd.openxmlformats-officedocument.drawingml.chart+xml"/>
  <Override PartName="/xl/charts/chart11.xml" ContentType="application/vnd.openxmlformats-officedocument.drawingml.chart+xml"/>
  <Override PartName="/xl/charts/chart20.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harts/chart13.xml" ContentType="application/vnd.openxmlformats-officedocument.drawingml.chart+xml"/>
  <Override PartName="/xl/charts/chart19.xml" ContentType="application/vnd.openxmlformats-officedocument.drawingml.chart+xml"/>
  <Override PartName="/xl/charts/chart15.xml" ContentType="application/vnd.openxmlformats-officedocument.drawingml.chart+xml"/>
  <Override PartName="/xl/charts/chart14.xml" ContentType="application/vnd.openxmlformats-officedocument.drawingml.chart+xml"/>
  <Override PartName="/xl/charts/chart17.xml" ContentType="application/vnd.openxmlformats-officedocument.drawingml.chart+xml"/>
  <Override PartName="/xl/charts/chart16.xml" ContentType="application/vnd.openxmlformats-officedocument.drawingml.chart+xml"/>
  <Override PartName="/xl/charts/chart18.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90" windowWidth="18870" windowHeight="12030"/>
  </bookViews>
  <sheets>
    <sheet name="Contents" sheetId="11" r:id="rId1"/>
    <sheet name="NOTES" sheetId="2" r:id="rId2"/>
    <sheet name="All Active segments" sheetId="1" r:id="rId3"/>
    <sheet name="Active under 10m" sheetId="3" r:id="rId4"/>
    <sheet name="Active over 10m" sheetId="4" r:id="rId5"/>
    <sheet name="Fleet excl.inactive and low " sheetId="5" r:id="rId6"/>
    <sheet name="U10m excl. inactive and low" sheetId="6" r:id="rId7"/>
    <sheet name="O10m excl. inactive and low" sheetId="7" r:id="rId8"/>
    <sheet name="All Low activity " sheetId="8" r:id="rId9"/>
    <sheet name="U10m Low activity" sheetId="9" r:id="rId10"/>
    <sheet name="O10m Low activity" sheetId="10" r:id="rId11"/>
  </sheets>
  <definedNames>
    <definedName name="Highlights" localSheetId="4">#REF!</definedName>
    <definedName name="Highlights" localSheetId="3">#REF!</definedName>
    <definedName name="Highlights" localSheetId="8">#REF!</definedName>
    <definedName name="Highlights" localSheetId="5">#REF!</definedName>
    <definedName name="Highlights" localSheetId="7">#REF!</definedName>
    <definedName name="Highlights" localSheetId="10">#REF!</definedName>
    <definedName name="Highlights" localSheetId="6">#REF!</definedName>
    <definedName name="Highlights" localSheetId="9">#REF!</definedName>
    <definedName name="Highlights">#REF!</definedName>
    <definedName name="new">#REF!</definedName>
    <definedName name="_xlnm.Print_Area" localSheetId="4">'Active over 10m'!$O$1:$AE$111</definedName>
    <definedName name="_xlnm.Print_Area" localSheetId="3">'Active under 10m'!$O$1:$AE$111</definedName>
    <definedName name="_xlnm.Print_Area" localSheetId="2">'All Active segments'!$O$1:$AE$111</definedName>
    <definedName name="_xlnm.Print_Area" localSheetId="5">'Fleet excl.inactive and low '!$O$1:$AE$111</definedName>
    <definedName name="_xlnm.Print_Area" localSheetId="7">'O10m excl. inactive and low'!$O$1:$AE$111</definedName>
    <definedName name="_xlnm.Print_Area" localSheetId="10">'O10m Low activity'!$O$1:$AE$111</definedName>
    <definedName name="_xlnm.Print_Area" localSheetId="6">'U10m excl. inactive and low'!$O$1:$AE$111</definedName>
    <definedName name="_xlnm.Print_Area" localSheetId="9">'U10m Low activity'!$O$1:$AE$111</definedName>
    <definedName name="WOS_nephrops_over_250kW" localSheetId="4">'Active over 10m'!$O$1</definedName>
    <definedName name="WOS_nephrops_over_250kW" localSheetId="3">'Active under 10m'!$O$1</definedName>
    <definedName name="WOS_nephrops_over_250kW" localSheetId="8">'Fleet excl.inactive and low '!$O$1</definedName>
    <definedName name="WOS_nephrops_over_250kW" localSheetId="5">'Fleet excl.inactive and low '!$O$1</definedName>
    <definedName name="WOS_nephrops_over_250kW" localSheetId="7">'O10m excl. inactive and low'!$O$1</definedName>
    <definedName name="WOS_nephrops_over_250kW" localSheetId="10">'O10m Low activity'!$O$1</definedName>
    <definedName name="WOS_nephrops_over_250kW" localSheetId="6">'U10m excl. inactive and low'!$O$1</definedName>
    <definedName name="WOS_nephrops_over_250kW" localSheetId="9">'U10m Low activity'!$O$1</definedName>
    <definedName name="WOS_nephrops_over_250kW">'All Active segments'!$O$1</definedName>
  </definedNames>
  <calcPr calcId="145621"/>
</workbook>
</file>

<file path=xl/calcChain.xml><?xml version="1.0" encoding="utf-8"?>
<calcChain xmlns="http://schemas.openxmlformats.org/spreadsheetml/2006/main">
  <c r="AB2" i="10" l="1"/>
  <c r="AC2" i="10"/>
  <c r="R3" i="10"/>
  <c r="S3" i="10"/>
  <c r="T3" i="10"/>
  <c r="U3" i="10"/>
  <c r="V3" i="10"/>
  <c r="W3" i="10"/>
  <c r="X3" i="10"/>
  <c r="Y3" i="10"/>
  <c r="Z3" i="10"/>
  <c r="AA3" i="10"/>
  <c r="AB3" i="10"/>
  <c r="AC3" i="10"/>
  <c r="R4" i="10"/>
  <c r="S4" i="10"/>
  <c r="T4" i="10"/>
  <c r="U4" i="10"/>
  <c r="V4" i="10"/>
  <c r="W4" i="10"/>
  <c r="X4" i="10"/>
  <c r="Y4" i="10"/>
  <c r="Z4" i="10"/>
  <c r="AA4" i="10"/>
  <c r="AB4" i="10"/>
  <c r="AC4" i="10"/>
  <c r="R5" i="10"/>
  <c r="S5" i="10"/>
  <c r="T5" i="10"/>
  <c r="U5" i="10"/>
  <c r="V5" i="10"/>
  <c r="W5" i="10"/>
  <c r="X5" i="10"/>
  <c r="Y5" i="10"/>
  <c r="Z5" i="10"/>
  <c r="AA5" i="10"/>
  <c r="AB5" i="10"/>
  <c r="AC5" i="10"/>
  <c r="R6" i="10"/>
  <c r="S6" i="10"/>
  <c r="T6" i="10"/>
  <c r="U6" i="10"/>
  <c r="V6" i="10"/>
  <c r="W6" i="10"/>
  <c r="X6" i="10"/>
  <c r="Y6" i="10"/>
  <c r="Z6" i="10"/>
  <c r="AA6" i="10"/>
  <c r="AB6" i="10"/>
  <c r="AC6" i="10"/>
  <c r="R7" i="10"/>
  <c r="S7" i="10"/>
  <c r="T7" i="10"/>
  <c r="U7" i="10"/>
  <c r="V7" i="10"/>
  <c r="W7" i="10"/>
  <c r="X7" i="10"/>
  <c r="Y7" i="10"/>
  <c r="Z7" i="10"/>
  <c r="AA7" i="10"/>
  <c r="AB7" i="10"/>
  <c r="AC7" i="10"/>
  <c r="R8" i="10"/>
  <c r="S8" i="10"/>
  <c r="T8" i="10"/>
  <c r="U8" i="10"/>
  <c r="V8" i="10"/>
  <c r="W8" i="10"/>
  <c r="X8" i="10"/>
  <c r="Y8" i="10"/>
  <c r="Z8" i="10"/>
  <c r="AA8" i="10"/>
  <c r="AC8" i="10" s="1"/>
  <c r="R9" i="10"/>
  <c r="S9" i="10"/>
  <c r="T9" i="10"/>
  <c r="U9" i="10"/>
  <c r="V9" i="10"/>
  <c r="W9" i="10"/>
  <c r="X9" i="10"/>
  <c r="Y9" i="10"/>
  <c r="Z9" i="10"/>
  <c r="AA9" i="10"/>
  <c r="AB9" i="10"/>
  <c r="AC9" i="10"/>
  <c r="R10" i="10"/>
  <c r="S10" i="10"/>
  <c r="T10" i="10"/>
  <c r="U10" i="10"/>
  <c r="V10" i="10"/>
  <c r="W10" i="10"/>
  <c r="X10" i="10"/>
  <c r="Y10" i="10"/>
  <c r="Z10" i="10"/>
  <c r="AA10" i="10"/>
  <c r="AB10" i="10"/>
  <c r="AC10" i="10"/>
  <c r="R11" i="10"/>
  <c r="S11" i="10"/>
  <c r="T11" i="10"/>
  <c r="U11" i="10"/>
  <c r="V11" i="10"/>
  <c r="W11" i="10"/>
  <c r="X11" i="10"/>
  <c r="Y11" i="10"/>
  <c r="Z11" i="10"/>
  <c r="AA11" i="10"/>
  <c r="AB11" i="10"/>
  <c r="AC11" i="10"/>
  <c r="R12" i="10"/>
  <c r="S12" i="10"/>
  <c r="T12" i="10"/>
  <c r="U12" i="10"/>
  <c r="V12" i="10"/>
  <c r="W12" i="10"/>
  <c r="X12" i="10"/>
  <c r="Y12" i="10"/>
  <c r="Z12" i="10"/>
  <c r="AA12" i="10"/>
  <c r="AB12" i="10"/>
  <c r="AC12" i="10"/>
  <c r="R13" i="10"/>
  <c r="S13" i="10"/>
  <c r="T13" i="10"/>
  <c r="U13" i="10"/>
  <c r="V13" i="10"/>
  <c r="W13" i="10"/>
  <c r="X13" i="10"/>
  <c r="Y13" i="10"/>
  <c r="Z13" i="10"/>
  <c r="AA13" i="10"/>
  <c r="AB13" i="10"/>
  <c r="AC13" i="10"/>
  <c r="R14" i="10"/>
  <c r="S14" i="10"/>
  <c r="T14" i="10"/>
  <c r="U14" i="10"/>
  <c r="V14" i="10"/>
  <c r="W14" i="10"/>
  <c r="X14" i="10"/>
  <c r="Y14" i="10"/>
  <c r="Z14" i="10"/>
  <c r="AA14" i="10"/>
  <c r="AB14" i="10"/>
  <c r="AC14" i="10"/>
  <c r="R15" i="10"/>
  <c r="S15" i="10"/>
  <c r="T15" i="10"/>
  <c r="U15" i="10"/>
  <c r="V15" i="10"/>
  <c r="W15" i="10"/>
  <c r="X15" i="10"/>
  <c r="Y15" i="10"/>
  <c r="Z15" i="10"/>
  <c r="AA15" i="10"/>
  <c r="AB15" i="10"/>
  <c r="AC15" i="10"/>
  <c r="R16" i="10"/>
  <c r="S16" i="10"/>
  <c r="T16" i="10"/>
  <c r="U16" i="10"/>
  <c r="V16" i="10"/>
  <c r="W16" i="10"/>
  <c r="X16" i="10"/>
  <c r="Y16" i="10"/>
  <c r="Z16" i="10"/>
  <c r="AA16" i="10"/>
  <c r="AC16" i="10" s="1"/>
  <c r="R17" i="10"/>
  <c r="S17" i="10"/>
  <c r="T17" i="10"/>
  <c r="U17" i="10"/>
  <c r="V17" i="10"/>
  <c r="W17" i="10"/>
  <c r="X17" i="10"/>
  <c r="Y17" i="10"/>
  <c r="Z17" i="10"/>
  <c r="AA17" i="10"/>
  <c r="AB17" i="10"/>
  <c r="AC17" i="10"/>
  <c r="R18" i="10"/>
  <c r="S18" i="10"/>
  <c r="T18" i="10"/>
  <c r="U18" i="10"/>
  <c r="V18" i="10"/>
  <c r="W18" i="10"/>
  <c r="X18" i="10"/>
  <c r="Y18" i="10"/>
  <c r="Z18" i="10"/>
  <c r="AA18" i="10"/>
  <c r="AB18" i="10"/>
  <c r="AC18" i="10"/>
  <c r="R19" i="10"/>
  <c r="S19" i="10"/>
  <c r="T19" i="10"/>
  <c r="U19" i="10"/>
  <c r="V19" i="10"/>
  <c r="W19" i="10"/>
  <c r="X19" i="10"/>
  <c r="Y19" i="10"/>
  <c r="Z19" i="10"/>
  <c r="AA19" i="10"/>
  <c r="AB19" i="10"/>
  <c r="AC19" i="10"/>
  <c r="R20" i="10"/>
  <c r="S20" i="10"/>
  <c r="T20" i="10"/>
  <c r="U20" i="10"/>
  <c r="V20" i="10"/>
  <c r="W20" i="10"/>
  <c r="X20" i="10"/>
  <c r="Y20" i="10"/>
  <c r="Z20" i="10"/>
  <c r="AA20" i="10"/>
  <c r="AC20" i="10" s="1"/>
  <c r="R21" i="10"/>
  <c r="S21" i="10"/>
  <c r="T21" i="10"/>
  <c r="U21" i="10"/>
  <c r="V21" i="10"/>
  <c r="W21" i="10"/>
  <c r="X21" i="10"/>
  <c r="Y21" i="10"/>
  <c r="Z21" i="10"/>
  <c r="AA21" i="10"/>
  <c r="AB21" i="10"/>
  <c r="AC21" i="10"/>
  <c r="R22" i="10"/>
  <c r="S22" i="10"/>
  <c r="T22" i="10"/>
  <c r="U22" i="10"/>
  <c r="V22" i="10"/>
  <c r="W22" i="10"/>
  <c r="X22" i="10"/>
  <c r="Y22" i="10"/>
  <c r="Z22" i="10"/>
  <c r="AA22" i="10"/>
  <c r="AC22" i="10" s="1"/>
  <c r="R23" i="10"/>
  <c r="S23" i="10"/>
  <c r="T23" i="10"/>
  <c r="U23" i="10"/>
  <c r="V23" i="10"/>
  <c r="W23" i="10"/>
  <c r="X23" i="10"/>
  <c r="Y23" i="10"/>
  <c r="Z23" i="10"/>
  <c r="AA23" i="10"/>
  <c r="AC23" i="10" s="1"/>
  <c r="R24" i="10"/>
  <c r="S24" i="10"/>
  <c r="T24" i="10"/>
  <c r="U24" i="10"/>
  <c r="V24" i="10"/>
  <c r="W24" i="10"/>
  <c r="X24" i="10"/>
  <c r="Y24" i="10"/>
  <c r="Z24" i="10"/>
  <c r="AA24" i="10"/>
  <c r="AC24" i="10" s="1"/>
  <c r="R25" i="10"/>
  <c r="S25" i="10"/>
  <c r="T25" i="10"/>
  <c r="U25" i="10"/>
  <c r="V25" i="10"/>
  <c r="W25" i="10"/>
  <c r="X25" i="10"/>
  <c r="Y25" i="10"/>
  <c r="Z25" i="10"/>
  <c r="AA25" i="10"/>
  <c r="AC25" i="10" s="1"/>
  <c r="R26" i="10"/>
  <c r="S26" i="10"/>
  <c r="T26" i="10"/>
  <c r="U26" i="10"/>
  <c r="V26" i="10"/>
  <c r="W26" i="10"/>
  <c r="X26" i="10"/>
  <c r="Y26" i="10"/>
  <c r="Z26" i="10"/>
  <c r="AA26" i="10"/>
  <c r="R27" i="10"/>
  <c r="S27" i="10"/>
  <c r="T27" i="10"/>
  <c r="U27" i="10"/>
  <c r="V27" i="10"/>
  <c r="W27" i="10"/>
  <c r="X27" i="10"/>
  <c r="Y27" i="10"/>
  <c r="Z27" i="10"/>
  <c r="AA27" i="10"/>
  <c r="AC27" i="10" s="1"/>
  <c r="R28" i="10"/>
  <c r="S28" i="10"/>
  <c r="T28" i="10"/>
  <c r="U28" i="10"/>
  <c r="V28" i="10"/>
  <c r="W28" i="10"/>
  <c r="X28" i="10"/>
  <c r="Y28" i="10"/>
  <c r="Z28" i="10"/>
  <c r="AA28" i="10"/>
  <c r="R29" i="10"/>
  <c r="S29" i="10"/>
  <c r="T29" i="10"/>
  <c r="U29" i="10"/>
  <c r="V29" i="10"/>
  <c r="W29" i="10"/>
  <c r="X29" i="10"/>
  <c r="Y29" i="10"/>
  <c r="Z29" i="10"/>
  <c r="AA29" i="10"/>
  <c r="AC29" i="10" s="1"/>
  <c r="R30" i="10"/>
  <c r="S30" i="10"/>
  <c r="T30" i="10"/>
  <c r="U30" i="10"/>
  <c r="V30" i="10"/>
  <c r="W30" i="10"/>
  <c r="X30" i="10"/>
  <c r="Y30" i="10"/>
  <c r="Z30" i="10"/>
  <c r="AA30" i="10"/>
  <c r="R31" i="10"/>
  <c r="S31" i="10"/>
  <c r="T31" i="10"/>
  <c r="U31" i="10"/>
  <c r="V31" i="10"/>
  <c r="W31" i="10"/>
  <c r="X31" i="10"/>
  <c r="Y31" i="10"/>
  <c r="Z31" i="10"/>
  <c r="AA31" i="10"/>
  <c r="AC31" i="10" s="1"/>
  <c r="R32" i="10"/>
  <c r="S32" i="10"/>
  <c r="T32" i="10"/>
  <c r="U32" i="10"/>
  <c r="V32" i="10"/>
  <c r="W32" i="10"/>
  <c r="X32" i="10"/>
  <c r="Y32" i="10"/>
  <c r="Z32" i="10"/>
  <c r="AA32" i="10"/>
  <c r="R33" i="10"/>
  <c r="S33" i="10"/>
  <c r="T33" i="10"/>
  <c r="U33" i="10"/>
  <c r="V33" i="10"/>
  <c r="W33" i="10"/>
  <c r="X33" i="10"/>
  <c r="Y33" i="10"/>
  <c r="Z33" i="10"/>
  <c r="AA33" i="10"/>
  <c r="AC33" i="10" s="1"/>
  <c r="R34" i="10"/>
  <c r="S34" i="10"/>
  <c r="T34" i="10"/>
  <c r="U34" i="10"/>
  <c r="V34" i="10"/>
  <c r="W34" i="10"/>
  <c r="X34" i="10"/>
  <c r="Y34" i="10"/>
  <c r="Z34" i="10"/>
  <c r="AA34" i="10"/>
  <c r="R35" i="10"/>
  <c r="S35" i="10"/>
  <c r="T35" i="10"/>
  <c r="U35" i="10"/>
  <c r="V35" i="10"/>
  <c r="W35" i="10"/>
  <c r="X35" i="10"/>
  <c r="Y35" i="10"/>
  <c r="Z35" i="10"/>
  <c r="AA35" i="10"/>
  <c r="AC35" i="10" s="1"/>
  <c r="R36" i="10"/>
  <c r="S36" i="10"/>
  <c r="T36" i="10"/>
  <c r="U36" i="10"/>
  <c r="V36" i="10"/>
  <c r="W36" i="10"/>
  <c r="X36" i="10"/>
  <c r="Y36" i="10"/>
  <c r="Z36" i="10"/>
  <c r="AA36" i="10"/>
  <c r="R37" i="10"/>
  <c r="S37" i="10"/>
  <c r="T37" i="10"/>
  <c r="U37" i="10"/>
  <c r="V37" i="10"/>
  <c r="W37" i="10"/>
  <c r="X37" i="10"/>
  <c r="Y37" i="10"/>
  <c r="Z37" i="10"/>
  <c r="AA37" i="10"/>
  <c r="AC37" i="10" s="1"/>
  <c r="R38" i="10"/>
  <c r="S38" i="10"/>
  <c r="T38" i="10"/>
  <c r="U38" i="10"/>
  <c r="V38" i="10"/>
  <c r="W38" i="10"/>
  <c r="X38" i="10"/>
  <c r="Y38" i="10"/>
  <c r="Z38" i="10"/>
  <c r="AB38" i="10"/>
  <c r="AC38" i="10"/>
  <c r="R39" i="10"/>
  <c r="S39" i="10"/>
  <c r="T39" i="10"/>
  <c r="U39" i="10"/>
  <c r="V39" i="10"/>
  <c r="W39" i="10"/>
  <c r="X39" i="10"/>
  <c r="Y39" i="10"/>
  <c r="Z39" i="10"/>
  <c r="AB39" i="10"/>
  <c r="AC39" i="10"/>
  <c r="S40" i="10"/>
  <c r="T40" i="10"/>
  <c r="U40" i="10"/>
  <c r="V40" i="10"/>
  <c r="W40" i="10"/>
  <c r="X40" i="10"/>
  <c r="Y40" i="10"/>
  <c r="Z40" i="10"/>
  <c r="AB40" i="10"/>
  <c r="AC40" i="10"/>
  <c r="R41" i="10"/>
  <c r="S41" i="10"/>
  <c r="T41" i="10"/>
  <c r="U41" i="10"/>
  <c r="V41" i="10"/>
  <c r="W41" i="10"/>
  <c r="X41" i="10"/>
  <c r="Y41" i="10"/>
  <c r="Z41" i="10"/>
  <c r="AB41" i="10"/>
  <c r="AC41" i="10"/>
  <c r="O45" i="10"/>
  <c r="Y45" i="10"/>
  <c r="O46" i="10"/>
  <c r="O47" i="10"/>
  <c r="P59" i="10"/>
  <c r="T59" i="10"/>
  <c r="Y59" i="10"/>
  <c r="AB2" i="9"/>
  <c r="AC2" i="9"/>
  <c r="R3" i="9"/>
  <c r="S3" i="9"/>
  <c r="T3" i="9"/>
  <c r="U3" i="9"/>
  <c r="V3" i="9"/>
  <c r="W3" i="9"/>
  <c r="X3" i="9"/>
  <c r="Y3" i="9"/>
  <c r="Z3" i="9"/>
  <c r="AA3" i="9"/>
  <c r="AB3" i="9"/>
  <c r="AC3" i="9"/>
  <c r="R4" i="9"/>
  <c r="S4" i="9"/>
  <c r="T4" i="9"/>
  <c r="U4" i="9"/>
  <c r="V4" i="9"/>
  <c r="W4" i="9"/>
  <c r="X4" i="9"/>
  <c r="Y4" i="9"/>
  <c r="Z4" i="9"/>
  <c r="AA4" i="9"/>
  <c r="AB4" i="9"/>
  <c r="AC4" i="9"/>
  <c r="R5" i="9"/>
  <c r="S5" i="9"/>
  <c r="T5" i="9"/>
  <c r="U5" i="9"/>
  <c r="V5" i="9"/>
  <c r="W5" i="9"/>
  <c r="X5" i="9"/>
  <c r="Y5" i="9"/>
  <c r="Z5" i="9"/>
  <c r="AA5" i="9"/>
  <c r="AB5" i="9"/>
  <c r="AC5" i="9"/>
  <c r="R6" i="9"/>
  <c r="S6" i="9"/>
  <c r="T6" i="9"/>
  <c r="U6" i="9"/>
  <c r="V6" i="9"/>
  <c r="W6" i="9"/>
  <c r="X6" i="9"/>
  <c r="Y6" i="9"/>
  <c r="Z6" i="9"/>
  <c r="AA6" i="9"/>
  <c r="AB6" i="9"/>
  <c r="AC6" i="9"/>
  <c r="R7" i="9"/>
  <c r="S7" i="9"/>
  <c r="T7" i="9"/>
  <c r="U7" i="9"/>
  <c r="V7" i="9"/>
  <c r="W7" i="9"/>
  <c r="X7" i="9"/>
  <c r="Y7" i="9"/>
  <c r="Z7" i="9"/>
  <c r="AA7" i="9"/>
  <c r="AB7" i="9"/>
  <c r="AC7" i="9"/>
  <c r="R8" i="9"/>
  <c r="S8" i="9"/>
  <c r="T8" i="9"/>
  <c r="U8" i="9"/>
  <c r="V8" i="9"/>
  <c r="W8" i="9"/>
  <c r="X8" i="9"/>
  <c r="Y8" i="9"/>
  <c r="Z8" i="9"/>
  <c r="AA8" i="9"/>
  <c r="AC8" i="9" s="1"/>
  <c r="R9" i="9"/>
  <c r="S9" i="9"/>
  <c r="T9" i="9"/>
  <c r="U9" i="9"/>
  <c r="V9" i="9"/>
  <c r="W9" i="9"/>
  <c r="X9" i="9"/>
  <c r="Y9" i="9"/>
  <c r="Z9" i="9"/>
  <c r="AA9" i="9"/>
  <c r="AB9" i="9"/>
  <c r="AC9" i="9"/>
  <c r="R10" i="9"/>
  <c r="S10" i="9"/>
  <c r="T10" i="9"/>
  <c r="U10" i="9"/>
  <c r="V10" i="9"/>
  <c r="W10" i="9"/>
  <c r="X10" i="9"/>
  <c r="Y10" i="9"/>
  <c r="Z10" i="9"/>
  <c r="AA10" i="9"/>
  <c r="AB10" i="9"/>
  <c r="AC10" i="9"/>
  <c r="R11" i="9"/>
  <c r="S11" i="9"/>
  <c r="T11" i="9"/>
  <c r="U11" i="9"/>
  <c r="V11" i="9"/>
  <c r="W11" i="9"/>
  <c r="X11" i="9"/>
  <c r="Y11" i="9"/>
  <c r="Z11" i="9"/>
  <c r="AA11" i="9"/>
  <c r="AB11" i="9"/>
  <c r="AC11" i="9"/>
  <c r="R12" i="9"/>
  <c r="S12" i="9"/>
  <c r="T12" i="9"/>
  <c r="U12" i="9"/>
  <c r="V12" i="9"/>
  <c r="W12" i="9"/>
  <c r="X12" i="9"/>
  <c r="Y12" i="9"/>
  <c r="Z12" i="9"/>
  <c r="AA12" i="9"/>
  <c r="AB12" i="9"/>
  <c r="AC12" i="9"/>
  <c r="R13" i="9"/>
  <c r="S13" i="9"/>
  <c r="T13" i="9"/>
  <c r="U13" i="9"/>
  <c r="V13" i="9"/>
  <c r="W13" i="9"/>
  <c r="X13" i="9"/>
  <c r="Y13" i="9"/>
  <c r="Z13" i="9"/>
  <c r="AA13" i="9"/>
  <c r="AB13" i="9"/>
  <c r="AC13" i="9"/>
  <c r="R14" i="9"/>
  <c r="S14" i="9"/>
  <c r="T14" i="9"/>
  <c r="U14" i="9"/>
  <c r="V14" i="9"/>
  <c r="W14" i="9"/>
  <c r="X14" i="9"/>
  <c r="Y14" i="9"/>
  <c r="Z14" i="9"/>
  <c r="AA14" i="9"/>
  <c r="AB14" i="9"/>
  <c r="AC14" i="9"/>
  <c r="R15" i="9"/>
  <c r="S15" i="9"/>
  <c r="T15" i="9"/>
  <c r="U15" i="9"/>
  <c r="V15" i="9"/>
  <c r="W15" i="9"/>
  <c r="X15" i="9"/>
  <c r="Y15" i="9"/>
  <c r="Z15" i="9"/>
  <c r="AA15" i="9"/>
  <c r="AB15" i="9"/>
  <c r="AC15" i="9"/>
  <c r="R16" i="9"/>
  <c r="S16" i="9"/>
  <c r="T16" i="9"/>
  <c r="U16" i="9"/>
  <c r="V16" i="9"/>
  <c r="W16" i="9"/>
  <c r="X16" i="9"/>
  <c r="Y16" i="9"/>
  <c r="Z16" i="9"/>
  <c r="AA16" i="9"/>
  <c r="AC16" i="9" s="1"/>
  <c r="R17" i="9"/>
  <c r="S17" i="9"/>
  <c r="T17" i="9"/>
  <c r="U17" i="9"/>
  <c r="V17" i="9"/>
  <c r="W17" i="9"/>
  <c r="X17" i="9"/>
  <c r="Y17" i="9"/>
  <c r="Z17" i="9"/>
  <c r="AA17" i="9"/>
  <c r="AB17" i="9"/>
  <c r="AC17" i="9"/>
  <c r="R18" i="9"/>
  <c r="S18" i="9"/>
  <c r="T18" i="9"/>
  <c r="U18" i="9"/>
  <c r="V18" i="9"/>
  <c r="W18" i="9"/>
  <c r="X18" i="9"/>
  <c r="Y18" i="9"/>
  <c r="Z18" i="9"/>
  <c r="AA18" i="9"/>
  <c r="AB18" i="9"/>
  <c r="AC18" i="9"/>
  <c r="R19" i="9"/>
  <c r="S19" i="9"/>
  <c r="T19" i="9"/>
  <c r="U19" i="9"/>
  <c r="V19" i="9"/>
  <c r="W19" i="9"/>
  <c r="X19" i="9"/>
  <c r="Y19" i="9"/>
  <c r="Z19" i="9"/>
  <c r="AA19" i="9"/>
  <c r="AB19" i="9"/>
  <c r="AC19" i="9"/>
  <c r="R20" i="9"/>
  <c r="S20" i="9"/>
  <c r="T20" i="9"/>
  <c r="U20" i="9"/>
  <c r="V20" i="9"/>
  <c r="W20" i="9"/>
  <c r="X20" i="9"/>
  <c r="Y20" i="9"/>
  <c r="Z20" i="9"/>
  <c r="AA20" i="9"/>
  <c r="AC20" i="9" s="1"/>
  <c r="R21" i="9"/>
  <c r="S21" i="9"/>
  <c r="T21" i="9"/>
  <c r="U21" i="9"/>
  <c r="V21" i="9"/>
  <c r="W21" i="9"/>
  <c r="X21" i="9"/>
  <c r="Y21" i="9"/>
  <c r="Z21" i="9"/>
  <c r="AA21" i="9"/>
  <c r="AB21" i="9"/>
  <c r="AC21" i="9"/>
  <c r="R22" i="9"/>
  <c r="S22" i="9"/>
  <c r="T22" i="9"/>
  <c r="U22" i="9"/>
  <c r="V22" i="9"/>
  <c r="W22" i="9"/>
  <c r="X22" i="9"/>
  <c r="Y22" i="9"/>
  <c r="Z22" i="9"/>
  <c r="AA22" i="9"/>
  <c r="AC22" i="9" s="1"/>
  <c r="R23" i="9"/>
  <c r="S23" i="9"/>
  <c r="T23" i="9"/>
  <c r="U23" i="9"/>
  <c r="V23" i="9"/>
  <c r="W23" i="9"/>
  <c r="X23" i="9"/>
  <c r="Y23" i="9"/>
  <c r="Z23" i="9"/>
  <c r="AA23" i="9"/>
  <c r="AC23" i="9" s="1"/>
  <c r="R24" i="9"/>
  <c r="S24" i="9"/>
  <c r="T24" i="9"/>
  <c r="U24" i="9"/>
  <c r="V24" i="9"/>
  <c r="W24" i="9"/>
  <c r="X24" i="9"/>
  <c r="Y24" i="9"/>
  <c r="Z24" i="9"/>
  <c r="AA24" i="9"/>
  <c r="AC24" i="9" s="1"/>
  <c r="R25" i="9"/>
  <c r="S25" i="9"/>
  <c r="T25" i="9"/>
  <c r="U25" i="9"/>
  <c r="V25" i="9"/>
  <c r="W25" i="9"/>
  <c r="X25" i="9"/>
  <c r="Y25" i="9"/>
  <c r="Z25" i="9"/>
  <c r="AA25" i="9"/>
  <c r="AC25" i="9" s="1"/>
  <c r="R26" i="9"/>
  <c r="S26" i="9"/>
  <c r="T26" i="9"/>
  <c r="U26" i="9"/>
  <c r="V26" i="9"/>
  <c r="W26" i="9"/>
  <c r="X26" i="9"/>
  <c r="Y26" i="9"/>
  <c r="Z26" i="9"/>
  <c r="AA26" i="9"/>
  <c r="AC26" i="9" s="1"/>
  <c r="R27" i="9"/>
  <c r="S27" i="9"/>
  <c r="T27" i="9"/>
  <c r="U27" i="9"/>
  <c r="V27" i="9"/>
  <c r="W27" i="9"/>
  <c r="X27" i="9"/>
  <c r="Y27" i="9"/>
  <c r="Z27" i="9"/>
  <c r="AA27" i="9"/>
  <c r="AC27" i="9" s="1"/>
  <c r="R28" i="9"/>
  <c r="S28" i="9"/>
  <c r="T28" i="9"/>
  <c r="U28" i="9"/>
  <c r="V28" i="9"/>
  <c r="W28" i="9"/>
  <c r="X28" i="9"/>
  <c r="Y28" i="9"/>
  <c r="Z28" i="9"/>
  <c r="AA28" i="9"/>
  <c r="AC28" i="9" s="1"/>
  <c r="R29" i="9"/>
  <c r="S29" i="9"/>
  <c r="T29" i="9"/>
  <c r="U29" i="9"/>
  <c r="V29" i="9"/>
  <c r="W29" i="9"/>
  <c r="X29" i="9"/>
  <c r="Y29" i="9"/>
  <c r="Z29" i="9"/>
  <c r="AA29" i="9"/>
  <c r="AC29" i="9" s="1"/>
  <c r="R30" i="9"/>
  <c r="S30" i="9"/>
  <c r="T30" i="9"/>
  <c r="U30" i="9"/>
  <c r="V30" i="9"/>
  <c r="W30" i="9"/>
  <c r="X30" i="9"/>
  <c r="Y30" i="9"/>
  <c r="Z30" i="9"/>
  <c r="AA30" i="9"/>
  <c r="AC30" i="9" s="1"/>
  <c r="R31" i="9"/>
  <c r="S31" i="9"/>
  <c r="T31" i="9"/>
  <c r="U31" i="9"/>
  <c r="V31" i="9"/>
  <c r="W31" i="9"/>
  <c r="X31" i="9"/>
  <c r="Y31" i="9"/>
  <c r="Z31" i="9"/>
  <c r="AA31" i="9"/>
  <c r="AC31" i="9" s="1"/>
  <c r="R32" i="9"/>
  <c r="S32" i="9"/>
  <c r="T32" i="9"/>
  <c r="U32" i="9"/>
  <c r="V32" i="9"/>
  <c r="W32" i="9"/>
  <c r="X32" i="9"/>
  <c r="Y32" i="9"/>
  <c r="Z32" i="9"/>
  <c r="AA32" i="9"/>
  <c r="AC32" i="9" s="1"/>
  <c r="R33" i="9"/>
  <c r="S33" i="9"/>
  <c r="T33" i="9"/>
  <c r="U33" i="9"/>
  <c r="V33" i="9"/>
  <c r="W33" i="9"/>
  <c r="X33" i="9"/>
  <c r="Y33" i="9"/>
  <c r="Z33" i="9"/>
  <c r="AA33" i="9"/>
  <c r="AC33" i="9" s="1"/>
  <c r="R34" i="9"/>
  <c r="S34" i="9"/>
  <c r="T34" i="9"/>
  <c r="U34" i="9"/>
  <c r="V34" i="9"/>
  <c r="W34" i="9"/>
  <c r="X34" i="9"/>
  <c r="Y34" i="9"/>
  <c r="Z34" i="9"/>
  <c r="AA34" i="9"/>
  <c r="AC34" i="9" s="1"/>
  <c r="R35" i="9"/>
  <c r="S35" i="9"/>
  <c r="T35" i="9"/>
  <c r="U35" i="9"/>
  <c r="V35" i="9"/>
  <c r="W35" i="9"/>
  <c r="X35" i="9"/>
  <c r="Y35" i="9"/>
  <c r="Z35" i="9"/>
  <c r="AA35" i="9"/>
  <c r="AC35" i="9" s="1"/>
  <c r="R36" i="9"/>
  <c r="S36" i="9"/>
  <c r="T36" i="9"/>
  <c r="U36" i="9"/>
  <c r="V36" i="9"/>
  <c r="W36" i="9"/>
  <c r="X36" i="9"/>
  <c r="Y36" i="9"/>
  <c r="Z36" i="9"/>
  <c r="AA36" i="9"/>
  <c r="AC36" i="9" s="1"/>
  <c r="R37" i="9"/>
  <c r="S37" i="9"/>
  <c r="T37" i="9"/>
  <c r="U37" i="9"/>
  <c r="V37" i="9"/>
  <c r="W37" i="9"/>
  <c r="X37" i="9"/>
  <c r="Y37" i="9"/>
  <c r="Z37" i="9"/>
  <c r="AA37" i="9"/>
  <c r="AC37" i="9" s="1"/>
  <c r="R38" i="9"/>
  <c r="S38" i="9"/>
  <c r="T38" i="9"/>
  <c r="U38" i="9"/>
  <c r="V38" i="9"/>
  <c r="W38" i="9"/>
  <c r="X38" i="9"/>
  <c r="Y38" i="9"/>
  <c r="Z38" i="9"/>
  <c r="AB38" i="9"/>
  <c r="AC38" i="9"/>
  <c r="R39" i="9"/>
  <c r="S39" i="9"/>
  <c r="T39" i="9"/>
  <c r="U39" i="9"/>
  <c r="V39" i="9"/>
  <c r="W39" i="9"/>
  <c r="X39" i="9"/>
  <c r="Y39" i="9"/>
  <c r="Z39" i="9"/>
  <c r="AB39" i="9"/>
  <c r="AC39" i="9"/>
  <c r="S40" i="9"/>
  <c r="T40" i="9"/>
  <c r="U40" i="9"/>
  <c r="V40" i="9"/>
  <c r="W40" i="9"/>
  <c r="X40" i="9"/>
  <c r="Y40" i="9"/>
  <c r="Z40" i="9"/>
  <c r="AB40" i="9"/>
  <c r="AC40" i="9"/>
  <c r="R41" i="9"/>
  <c r="S41" i="9"/>
  <c r="T41" i="9"/>
  <c r="U41" i="9"/>
  <c r="V41" i="9"/>
  <c r="W41" i="9"/>
  <c r="X41" i="9"/>
  <c r="Y41" i="9"/>
  <c r="Z41" i="9"/>
  <c r="AB41" i="9"/>
  <c r="AC41" i="9"/>
  <c r="O45" i="9"/>
  <c r="Y45" i="9"/>
  <c r="O46" i="9"/>
  <c r="O47" i="9"/>
  <c r="P59" i="9"/>
  <c r="T59" i="9"/>
  <c r="Y59" i="9"/>
  <c r="AB2" i="8"/>
  <c r="AC2" i="8"/>
  <c r="R3" i="8"/>
  <c r="S3" i="8"/>
  <c r="T3" i="8"/>
  <c r="U3" i="8"/>
  <c r="V3" i="8"/>
  <c r="W3" i="8"/>
  <c r="X3" i="8"/>
  <c r="Y3" i="8"/>
  <c r="Z3" i="8"/>
  <c r="AA3" i="8"/>
  <c r="AB3" i="8"/>
  <c r="AC3" i="8"/>
  <c r="R4" i="8"/>
  <c r="S4" i="8"/>
  <c r="T4" i="8"/>
  <c r="U4" i="8"/>
  <c r="V4" i="8"/>
  <c r="W4" i="8"/>
  <c r="X4" i="8"/>
  <c r="Y4" i="8"/>
  <c r="Z4" i="8"/>
  <c r="AA4" i="8"/>
  <c r="AB4" i="8"/>
  <c r="AC4" i="8"/>
  <c r="R5" i="8"/>
  <c r="S5" i="8"/>
  <c r="T5" i="8"/>
  <c r="U5" i="8"/>
  <c r="V5" i="8"/>
  <c r="W5" i="8"/>
  <c r="X5" i="8"/>
  <c r="Y5" i="8"/>
  <c r="Z5" i="8"/>
  <c r="AA5" i="8"/>
  <c r="AB5" i="8"/>
  <c r="AC5" i="8"/>
  <c r="R6" i="8"/>
  <c r="S6" i="8"/>
  <c r="T6" i="8"/>
  <c r="U6" i="8"/>
  <c r="V6" i="8"/>
  <c r="W6" i="8"/>
  <c r="X6" i="8"/>
  <c r="Y6" i="8"/>
  <c r="Z6" i="8"/>
  <c r="AA6" i="8"/>
  <c r="AB6" i="8"/>
  <c r="AC6" i="8"/>
  <c r="R7" i="8"/>
  <c r="S7" i="8"/>
  <c r="T7" i="8"/>
  <c r="U7" i="8"/>
  <c r="V7" i="8"/>
  <c r="W7" i="8"/>
  <c r="X7" i="8"/>
  <c r="Y7" i="8"/>
  <c r="Z7" i="8"/>
  <c r="AA7" i="8"/>
  <c r="AB7" i="8"/>
  <c r="AC7" i="8"/>
  <c r="R8" i="8"/>
  <c r="S8" i="8"/>
  <c r="T8" i="8"/>
  <c r="U8" i="8"/>
  <c r="V8" i="8"/>
  <c r="W8" i="8"/>
  <c r="X8" i="8"/>
  <c r="Y8" i="8"/>
  <c r="Z8" i="8"/>
  <c r="AA8" i="8"/>
  <c r="R9" i="8"/>
  <c r="S9" i="8"/>
  <c r="T9" i="8"/>
  <c r="U9" i="8"/>
  <c r="V9" i="8"/>
  <c r="W9" i="8"/>
  <c r="X9" i="8"/>
  <c r="Y9" i="8"/>
  <c r="Z9" i="8"/>
  <c r="AA9" i="8"/>
  <c r="AB9" i="8"/>
  <c r="AC9" i="8"/>
  <c r="R10" i="8"/>
  <c r="S10" i="8"/>
  <c r="T10" i="8"/>
  <c r="U10" i="8"/>
  <c r="V10" i="8"/>
  <c r="W10" i="8"/>
  <c r="X10" i="8"/>
  <c r="Y10" i="8"/>
  <c r="Z10" i="8"/>
  <c r="AA10" i="8"/>
  <c r="AB10" i="8"/>
  <c r="AC10" i="8"/>
  <c r="R11" i="8"/>
  <c r="S11" i="8"/>
  <c r="T11" i="8"/>
  <c r="U11" i="8"/>
  <c r="V11" i="8"/>
  <c r="W11" i="8"/>
  <c r="X11" i="8"/>
  <c r="Y11" i="8"/>
  <c r="Z11" i="8"/>
  <c r="AA11" i="8"/>
  <c r="AB11" i="8"/>
  <c r="AC11" i="8"/>
  <c r="R12" i="8"/>
  <c r="S12" i="8"/>
  <c r="T12" i="8"/>
  <c r="U12" i="8"/>
  <c r="V12" i="8"/>
  <c r="W12" i="8"/>
  <c r="X12" i="8"/>
  <c r="Y12" i="8"/>
  <c r="Z12" i="8"/>
  <c r="AA12" i="8"/>
  <c r="AB12" i="8"/>
  <c r="AC12" i="8"/>
  <c r="R13" i="8"/>
  <c r="S13" i="8"/>
  <c r="T13" i="8"/>
  <c r="U13" i="8"/>
  <c r="V13" i="8"/>
  <c r="W13" i="8"/>
  <c r="X13" i="8"/>
  <c r="Y13" i="8"/>
  <c r="Z13" i="8"/>
  <c r="AA13" i="8"/>
  <c r="AB13" i="8"/>
  <c r="AC13" i="8"/>
  <c r="R14" i="8"/>
  <c r="S14" i="8"/>
  <c r="T14" i="8"/>
  <c r="U14" i="8"/>
  <c r="V14" i="8"/>
  <c r="W14" i="8"/>
  <c r="X14" i="8"/>
  <c r="Y14" i="8"/>
  <c r="Z14" i="8"/>
  <c r="AA14" i="8"/>
  <c r="AB14" i="8"/>
  <c r="AC14" i="8"/>
  <c r="R15" i="8"/>
  <c r="S15" i="8"/>
  <c r="T15" i="8"/>
  <c r="U15" i="8"/>
  <c r="V15" i="8"/>
  <c r="W15" i="8"/>
  <c r="X15" i="8"/>
  <c r="Y15" i="8"/>
  <c r="Z15" i="8"/>
  <c r="AA15" i="8"/>
  <c r="AB15" i="8"/>
  <c r="AC15" i="8"/>
  <c r="R16" i="8"/>
  <c r="S16" i="8"/>
  <c r="T16" i="8"/>
  <c r="U16" i="8"/>
  <c r="V16" i="8"/>
  <c r="W16" i="8"/>
  <c r="X16" i="8"/>
  <c r="Y16" i="8"/>
  <c r="Z16" i="8"/>
  <c r="AA16" i="8"/>
  <c r="R17" i="8"/>
  <c r="S17" i="8"/>
  <c r="T17" i="8"/>
  <c r="U17" i="8"/>
  <c r="V17" i="8"/>
  <c r="W17" i="8"/>
  <c r="X17" i="8"/>
  <c r="Y17" i="8"/>
  <c r="Z17" i="8"/>
  <c r="AA17" i="8"/>
  <c r="AB17" i="8"/>
  <c r="AC17" i="8"/>
  <c r="R18" i="8"/>
  <c r="S18" i="8"/>
  <c r="T18" i="8"/>
  <c r="U18" i="8"/>
  <c r="V18" i="8"/>
  <c r="W18" i="8"/>
  <c r="X18" i="8"/>
  <c r="Y18" i="8"/>
  <c r="Z18" i="8"/>
  <c r="AA18" i="8"/>
  <c r="AB18" i="8"/>
  <c r="AC18" i="8"/>
  <c r="R19" i="8"/>
  <c r="S19" i="8"/>
  <c r="T19" i="8"/>
  <c r="U19" i="8"/>
  <c r="V19" i="8"/>
  <c r="W19" i="8"/>
  <c r="X19" i="8"/>
  <c r="Y19" i="8"/>
  <c r="Z19" i="8"/>
  <c r="AA19" i="8"/>
  <c r="AB19" i="8"/>
  <c r="AC19" i="8"/>
  <c r="R20" i="8"/>
  <c r="S20" i="8"/>
  <c r="T20" i="8"/>
  <c r="U20" i="8"/>
  <c r="V20" i="8"/>
  <c r="W20" i="8"/>
  <c r="X20" i="8"/>
  <c r="Y20" i="8"/>
  <c r="Z20" i="8"/>
  <c r="AA20" i="8"/>
  <c r="R21" i="8"/>
  <c r="S21" i="8"/>
  <c r="T21" i="8"/>
  <c r="U21" i="8"/>
  <c r="V21" i="8"/>
  <c r="W21" i="8"/>
  <c r="X21" i="8"/>
  <c r="Y21" i="8"/>
  <c r="Z21" i="8"/>
  <c r="AA21" i="8"/>
  <c r="AB21" i="8"/>
  <c r="AC21" i="8"/>
  <c r="R22" i="8"/>
  <c r="S22" i="8"/>
  <c r="T22" i="8"/>
  <c r="U22" i="8"/>
  <c r="V22" i="8"/>
  <c r="W22" i="8"/>
  <c r="X22" i="8"/>
  <c r="Y22" i="8"/>
  <c r="Z22" i="8"/>
  <c r="AA22" i="8"/>
  <c r="R23" i="8"/>
  <c r="S23" i="8"/>
  <c r="T23" i="8"/>
  <c r="U23" i="8"/>
  <c r="V23" i="8"/>
  <c r="W23" i="8"/>
  <c r="X23" i="8"/>
  <c r="Y23" i="8"/>
  <c r="Z23" i="8"/>
  <c r="AA23" i="8"/>
  <c r="R24" i="8"/>
  <c r="S24" i="8"/>
  <c r="T24" i="8"/>
  <c r="U24" i="8"/>
  <c r="V24" i="8"/>
  <c r="W24" i="8"/>
  <c r="X24" i="8"/>
  <c r="Y24" i="8"/>
  <c r="Z24" i="8"/>
  <c r="AA24" i="8"/>
  <c r="R25" i="8"/>
  <c r="S25" i="8"/>
  <c r="T25" i="8"/>
  <c r="U25" i="8"/>
  <c r="V25" i="8"/>
  <c r="W25" i="8"/>
  <c r="X25" i="8"/>
  <c r="Y25" i="8"/>
  <c r="Z25" i="8"/>
  <c r="AA25" i="8"/>
  <c r="R26" i="8"/>
  <c r="S26" i="8"/>
  <c r="T26" i="8"/>
  <c r="U26" i="8"/>
  <c r="V26" i="8"/>
  <c r="W26" i="8"/>
  <c r="X26" i="8"/>
  <c r="Y26" i="8"/>
  <c r="Z26" i="8"/>
  <c r="AA26" i="8"/>
  <c r="R27" i="8"/>
  <c r="S27" i="8"/>
  <c r="T27" i="8"/>
  <c r="U27" i="8"/>
  <c r="V27" i="8"/>
  <c r="W27" i="8"/>
  <c r="X27" i="8"/>
  <c r="Y27" i="8"/>
  <c r="Z27" i="8"/>
  <c r="AA27" i="8"/>
  <c r="R28" i="8"/>
  <c r="S28" i="8"/>
  <c r="T28" i="8"/>
  <c r="U28" i="8"/>
  <c r="V28" i="8"/>
  <c r="W28" i="8"/>
  <c r="X28" i="8"/>
  <c r="Y28" i="8"/>
  <c r="Z28" i="8"/>
  <c r="AA28" i="8"/>
  <c r="R29" i="8"/>
  <c r="S29" i="8"/>
  <c r="T29" i="8"/>
  <c r="U29" i="8"/>
  <c r="V29" i="8"/>
  <c r="W29" i="8"/>
  <c r="X29" i="8"/>
  <c r="Y29" i="8"/>
  <c r="Z29" i="8"/>
  <c r="AA29" i="8"/>
  <c r="R30" i="8"/>
  <c r="S30" i="8"/>
  <c r="T30" i="8"/>
  <c r="U30" i="8"/>
  <c r="V30" i="8"/>
  <c r="W30" i="8"/>
  <c r="X30" i="8"/>
  <c r="Y30" i="8"/>
  <c r="Z30" i="8"/>
  <c r="AA30" i="8"/>
  <c r="R31" i="8"/>
  <c r="S31" i="8"/>
  <c r="T31" i="8"/>
  <c r="U31" i="8"/>
  <c r="V31" i="8"/>
  <c r="W31" i="8"/>
  <c r="X31" i="8"/>
  <c r="Y31" i="8"/>
  <c r="Z31" i="8"/>
  <c r="AA31" i="8"/>
  <c r="R32" i="8"/>
  <c r="S32" i="8"/>
  <c r="T32" i="8"/>
  <c r="U32" i="8"/>
  <c r="V32" i="8"/>
  <c r="W32" i="8"/>
  <c r="X32" i="8"/>
  <c r="Y32" i="8"/>
  <c r="Z32" i="8"/>
  <c r="AA32" i="8"/>
  <c r="R33" i="8"/>
  <c r="S33" i="8"/>
  <c r="T33" i="8"/>
  <c r="U33" i="8"/>
  <c r="V33" i="8"/>
  <c r="W33" i="8"/>
  <c r="X33" i="8"/>
  <c r="Y33" i="8"/>
  <c r="Z33" i="8"/>
  <c r="AA33" i="8"/>
  <c r="R34" i="8"/>
  <c r="S34" i="8"/>
  <c r="T34" i="8"/>
  <c r="U34" i="8"/>
  <c r="V34" i="8"/>
  <c r="W34" i="8"/>
  <c r="X34" i="8"/>
  <c r="Y34" i="8"/>
  <c r="Z34" i="8"/>
  <c r="AA34" i="8"/>
  <c r="R35" i="8"/>
  <c r="S35" i="8"/>
  <c r="T35" i="8"/>
  <c r="U35" i="8"/>
  <c r="V35" i="8"/>
  <c r="W35" i="8"/>
  <c r="X35" i="8"/>
  <c r="Y35" i="8"/>
  <c r="Z35" i="8"/>
  <c r="AA35" i="8"/>
  <c r="R36" i="8"/>
  <c r="S36" i="8"/>
  <c r="T36" i="8"/>
  <c r="U36" i="8"/>
  <c r="V36" i="8"/>
  <c r="W36" i="8"/>
  <c r="X36" i="8"/>
  <c r="Y36" i="8"/>
  <c r="Z36" i="8"/>
  <c r="AA36" i="8"/>
  <c r="R37" i="8"/>
  <c r="S37" i="8"/>
  <c r="T37" i="8"/>
  <c r="U37" i="8"/>
  <c r="V37" i="8"/>
  <c r="W37" i="8"/>
  <c r="X37" i="8"/>
  <c r="Y37" i="8"/>
  <c r="Z37" i="8"/>
  <c r="AA37" i="8"/>
  <c r="R38" i="8"/>
  <c r="S38" i="8"/>
  <c r="T38" i="8"/>
  <c r="U38" i="8"/>
  <c r="V38" i="8"/>
  <c r="W38" i="8"/>
  <c r="X38" i="8"/>
  <c r="Y38" i="8"/>
  <c r="Z38" i="8"/>
  <c r="AB38" i="8"/>
  <c r="AC38" i="8"/>
  <c r="R39" i="8"/>
  <c r="S39" i="8"/>
  <c r="T39" i="8"/>
  <c r="U39" i="8"/>
  <c r="V39" i="8"/>
  <c r="W39" i="8"/>
  <c r="X39" i="8"/>
  <c r="Y39" i="8"/>
  <c r="Z39" i="8"/>
  <c r="AB39" i="8"/>
  <c r="AC39" i="8"/>
  <c r="S40" i="8"/>
  <c r="T40" i="8"/>
  <c r="U40" i="8"/>
  <c r="V40" i="8"/>
  <c r="W40" i="8"/>
  <c r="X40" i="8"/>
  <c r="Y40" i="8"/>
  <c r="Z40" i="8"/>
  <c r="AB40" i="8"/>
  <c r="AC40" i="8"/>
  <c r="R41" i="8"/>
  <c r="S41" i="8"/>
  <c r="T41" i="8"/>
  <c r="U41" i="8"/>
  <c r="V41" i="8"/>
  <c r="W41" i="8"/>
  <c r="X41" i="8"/>
  <c r="Y41" i="8"/>
  <c r="Z41" i="8"/>
  <c r="AB41" i="8"/>
  <c r="AC41" i="8"/>
  <c r="O45" i="8"/>
  <c r="Y45" i="8"/>
  <c r="O46" i="8"/>
  <c r="O47" i="8"/>
  <c r="P59" i="8"/>
  <c r="T59" i="8"/>
  <c r="Y59" i="8"/>
  <c r="AB2" i="7"/>
  <c r="AC2" i="7"/>
  <c r="R3" i="7"/>
  <c r="S3" i="7"/>
  <c r="T3" i="7"/>
  <c r="U3" i="7"/>
  <c r="V3" i="7"/>
  <c r="W3" i="7"/>
  <c r="X3" i="7"/>
  <c r="Y3" i="7"/>
  <c r="Z3" i="7"/>
  <c r="AA3" i="7"/>
  <c r="AB3" i="7"/>
  <c r="AC3" i="7"/>
  <c r="R4" i="7"/>
  <c r="S4" i="7"/>
  <c r="T4" i="7"/>
  <c r="U4" i="7"/>
  <c r="V4" i="7"/>
  <c r="W4" i="7"/>
  <c r="X4" i="7"/>
  <c r="Y4" i="7"/>
  <c r="Z4" i="7"/>
  <c r="AA4" i="7"/>
  <c r="AB4" i="7"/>
  <c r="AC4" i="7"/>
  <c r="R5" i="7"/>
  <c r="S5" i="7"/>
  <c r="T5" i="7"/>
  <c r="U5" i="7"/>
  <c r="V5" i="7"/>
  <c r="W5" i="7"/>
  <c r="X5" i="7"/>
  <c r="Y5" i="7"/>
  <c r="Z5" i="7"/>
  <c r="AA5" i="7"/>
  <c r="AB5" i="7"/>
  <c r="AC5" i="7"/>
  <c r="R6" i="7"/>
  <c r="S6" i="7"/>
  <c r="T6" i="7"/>
  <c r="U6" i="7"/>
  <c r="V6" i="7"/>
  <c r="W6" i="7"/>
  <c r="X6" i="7"/>
  <c r="Y6" i="7"/>
  <c r="Z6" i="7"/>
  <c r="AA6" i="7"/>
  <c r="AB6" i="7"/>
  <c r="AC6" i="7"/>
  <c r="R7" i="7"/>
  <c r="S7" i="7"/>
  <c r="T7" i="7"/>
  <c r="U7" i="7"/>
  <c r="V7" i="7"/>
  <c r="W7" i="7"/>
  <c r="X7" i="7"/>
  <c r="Y7" i="7"/>
  <c r="Z7" i="7"/>
  <c r="AA7" i="7"/>
  <c r="AB7" i="7"/>
  <c r="AC7" i="7"/>
  <c r="R8" i="7"/>
  <c r="S8" i="7"/>
  <c r="T8" i="7"/>
  <c r="U8" i="7"/>
  <c r="V8" i="7"/>
  <c r="W8" i="7"/>
  <c r="X8" i="7"/>
  <c r="Y8" i="7"/>
  <c r="Z8" i="7"/>
  <c r="AA8" i="7"/>
  <c r="R9" i="7"/>
  <c r="S9" i="7"/>
  <c r="T9" i="7"/>
  <c r="U9" i="7"/>
  <c r="V9" i="7"/>
  <c r="W9" i="7"/>
  <c r="X9" i="7"/>
  <c r="Y9" i="7"/>
  <c r="Z9" i="7"/>
  <c r="AA9" i="7"/>
  <c r="AB9" i="7"/>
  <c r="AC9" i="7"/>
  <c r="R10" i="7"/>
  <c r="S10" i="7"/>
  <c r="T10" i="7"/>
  <c r="U10" i="7"/>
  <c r="V10" i="7"/>
  <c r="W10" i="7"/>
  <c r="X10" i="7"/>
  <c r="Y10" i="7"/>
  <c r="Z10" i="7"/>
  <c r="AA10" i="7"/>
  <c r="AB10" i="7"/>
  <c r="AC10" i="7"/>
  <c r="R11" i="7"/>
  <c r="S11" i="7"/>
  <c r="T11" i="7"/>
  <c r="U11" i="7"/>
  <c r="V11" i="7"/>
  <c r="W11" i="7"/>
  <c r="X11" i="7"/>
  <c r="Y11" i="7"/>
  <c r="Z11" i="7"/>
  <c r="AA11" i="7"/>
  <c r="AB11" i="7"/>
  <c r="AC11" i="7"/>
  <c r="R12" i="7"/>
  <c r="S12" i="7"/>
  <c r="T12" i="7"/>
  <c r="U12" i="7"/>
  <c r="V12" i="7"/>
  <c r="W12" i="7"/>
  <c r="X12" i="7"/>
  <c r="Y12" i="7"/>
  <c r="Z12" i="7"/>
  <c r="AA12" i="7"/>
  <c r="AB12" i="7"/>
  <c r="AC12" i="7"/>
  <c r="R13" i="7"/>
  <c r="S13" i="7"/>
  <c r="T13" i="7"/>
  <c r="U13" i="7"/>
  <c r="V13" i="7"/>
  <c r="W13" i="7"/>
  <c r="X13" i="7"/>
  <c r="Y13" i="7"/>
  <c r="Z13" i="7"/>
  <c r="AA13" i="7"/>
  <c r="AB13" i="7"/>
  <c r="AC13" i="7"/>
  <c r="R14" i="7"/>
  <c r="S14" i="7"/>
  <c r="T14" i="7"/>
  <c r="U14" i="7"/>
  <c r="V14" i="7"/>
  <c r="W14" i="7"/>
  <c r="X14" i="7"/>
  <c r="Y14" i="7"/>
  <c r="Z14" i="7"/>
  <c r="AA14" i="7"/>
  <c r="AB14" i="7"/>
  <c r="AC14" i="7"/>
  <c r="R15" i="7"/>
  <c r="S15" i="7"/>
  <c r="T15" i="7"/>
  <c r="U15" i="7"/>
  <c r="V15" i="7"/>
  <c r="W15" i="7"/>
  <c r="X15" i="7"/>
  <c r="Y15" i="7"/>
  <c r="Z15" i="7"/>
  <c r="AA15" i="7"/>
  <c r="AB15" i="7"/>
  <c r="AC15" i="7"/>
  <c r="R16" i="7"/>
  <c r="S16" i="7"/>
  <c r="T16" i="7"/>
  <c r="U16" i="7"/>
  <c r="V16" i="7"/>
  <c r="W16" i="7"/>
  <c r="X16" i="7"/>
  <c r="Y16" i="7"/>
  <c r="Z16" i="7"/>
  <c r="AA16" i="7"/>
  <c r="R17" i="7"/>
  <c r="S17" i="7"/>
  <c r="T17" i="7"/>
  <c r="U17" i="7"/>
  <c r="V17" i="7"/>
  <c r="W17" i="7"/>
  <c r="X17" i="7"/>
  <c r="Y17" i="7"/>
  <c r="Z17" i="7"/>
  <c r="AA17" i="7"/>
  <c r="AB17" i="7"/>
  <c r="AC17" i="7"/>
  <c r="R18" i="7"/>
  <c r="S18" i="7"/>
  <c r="T18" i="7"/>
  <c r="U18" i="7"/>
  <c r="V18" i="7"/>
  <c r="W18" i="7"/>
  <c r="X18" i="7"/>
  <c r="Y18" i="7"/>
  <c r="Z18" i="7"/>
  <c r="AA18" i="7"/>
  <c r="AB18" i="7"/>
  <c r="AC18" i="7"/>
  <c r="R19" i="7"/>
  <c r="S19" i="7"/>
  <c r="T19" i="7"/>
  <c r="U19" i="7"/>
  <c r="V19" i="7"/>
  <c r="W19" i="7"/>
  <c r="X19" i="7"/>
  <c r="Y19" i="7"/>
  <c r="Z19" i="7"/>
  <c r="AA19" i="7"/>
  <c r="AB19" i="7"/>
  <c r="AC19" i="7"/>
  <c r="R20" i="7"/>
  <c r="S20" i="7"/>
  <c r="T20" i="7"/>
  <c r="U20" i="7"/>
  <c r="V20" i="7"/>
  <c r="W20" i="7"/>
  <c r="X20" i="7"/>
  <c r="Y20" i="7"/>
  <c r="Z20" i="7"/>
  <c r="AA20" i="7"/>
  <c r="R21" i="7"/>
  <c r="S21" i="7"/>
  <c r="T21" i="7"/>
  <c r="U21" i="7"/>
  <c r="V21" i="7"/>
  <c r="W21" i="7"/>
  <c r="X21" i="7"/>
  <c r="Y21" i="7"/>
  <c r="Z21" i="7"/>
  <c r="AA21" i="7"/>
  <c r="AB21" i="7"/>
  <c r="AC21" i="7"/>
  <c r="R22" i="7"/>
  <c r="S22" i="7"/>
  <c r="T22" i="7"/>
  <c r="U22" i="7"/>
  <c r="V22" i="7"/>
  <c r="W22" i="7"/>
  <c r="X22" i="7"/>
  <c r="Y22" i="7"/>
  <c r="Z22" i="7"/>
  <c r="AA22" i="7"/>
  <c r="R23" i="7"/>
  <c r="S23" i="7"/>
  <c r="T23" i="7"/>
  <c r="U23" i="7"/>
  <c r="V23" i="7"/>
  <c r="W23" i="7"/>
  <c r="X23" i="7"/>
  <c r="Y23" i="7"/>
  <c r="Z23" i="7"/>
  <c r="AA23" i="7"/>
  <c r="R24" i="7"/>
  <c r="S24" i="7"/>
  <c r="T24" i="7"/>
  <c r="U24" i="7"/>
  <c r="V24" i="7"/>
  <c r="W24" i="7"/>
  <c r="X24" i="7"/>
  <c r="Y24" i="7"/>
  <c r="Z24" i="7"/>
  <c r="AA24" i="7"/>
  <c r="R25" i="7"/>
  <c r="S25" i="7"/>
  <c r="T25" i="7"/>
  <c r="U25" i="7"/>
  <c r="V25" i="7"/>
  <c r="W25" i="7"/>
  <c r="X25" i="7"/>
  <c r="Y25" i="7"/>
  <c r="Z25" i="7"/>
  <c r="AA25" i="7"/>
  <c r="R26" i="7"/>
  <c r="S26" i="7"/>
  <c r="T26" i="7"/>
  <c r="U26" i="7"/>
  <c r="V26" i="7"/>
  <c r="W26" i="7"/>
  <c r="X26" i="7"/>
  <c r="Y26" i="7"/>
  <c r="Z26" i="7"/>
  <c r="AA26" i="7"/>
  <c r="R27" i="7"/>
  <c r="S27" i="7"/>
  <c r="T27" i="7"/>
  <c r="U27" i="7"/>
  <c r="V27" i="7"/>
  <c r="W27" i="7"/>
  <c r="X27" i="7"/>
  <c r="Y27" i="7"/>
  <c r="Z27" i="7"/>
  <c r="AA27" i="7"/>
  <c r="R28" i="7"/>
  <c r="S28" i="7"/>
  <c r="T28" i="7"/>
  <c r="U28" i="7"/>
  <c r="V28" i="7"/>
  <c r="W28" i="7"/>
  <c r="X28" i="7"/>
  <c r="Y28" i="7"/>
  <c r="Z28" i="7"/>
  <c r="AA28" i="7"/>
  <c r="R29" i="7"/>
  <c r="S29" i="7"/>
  <c r="T29" i="7"/>
  <c r="U29" i="7"/>
  <c r="V29" i="7"/>
  <c r="W29" i="7"/>
  <c r="X29" i="7"/>
  <c r="Y29" i="7"/>
  <c r="Z29" i="7"/>
  <c r="AA29" i="7"/>
  <c r="R30" i="7"/>
  <c r="S30" i="7"/>
  <c r="T30" i="7"/>
  <c r="U30" i="7"/>
  <c r="V30" i="7"/>
  <c r="W30" i="7"/>
  <c r="X30" i="7"/>
  <c r="Y30" i="7"/>
  <c r="Z30" i="7"/>
  <c r="AA30" i="7"/>
  <c r="R31" i="7"/>
  <c r="S31" i="7"/>
  <c r="T31" i="7"/>
  <c r="U31" i="7"/>
  <c r="V31" i="7"/>
  <c r="W31" i="7"/>
  <c r="X31" i="7"/>
  <c r="Y31" i="7"/>
  <c r="Z31" i="7"/>
  <c r="AA31" i="7"/>
  <c r="R32" i="7"/>
  <c r="S32" i="7"/>
  <c r="T32" i="7"/>
  <c r="U32" i="7"/>
  <c r="V32" i="7"/>
  <c r="W32" i="7"/>
  <c r="X32" i="7"/>
  <c r="Y32" i="7"/>
  <c r="Z32" i="7"/>
  <c r="AA32" i="7"/>
  <c r="R33" i="7"/>
  <c r="S33" i="7"/>
  <c r="T33" i="7"/>
  <c r="U33" i="7"/>
  <c r="V33" i="7"/>
  <c r="W33" i="7"/>
  <c r="X33" i="7"/>
  <c r="Y33" i="7"/>
  <c r="Z33" i="7"/>
  <c r="AA33" i="7"/>
  <c r="R34" i="7"/>
  <c r="S34" i="7"/>
  <c r="T34" i="7"/>
  <c r="U34" i="7"/>
  <c r="V34" i="7"/>
  <c r="W34" i="7"/>
  <c r="X34" i="7"/>
  <c r="Y34" i="7"/>
  <c r="Z34" i="7"/>
  <c r="AA34" i="7"/>
  <c r="R35" i="7"/>
  <c r="S35" i="7"/>
  <c r="T35" i="7"/>
  <c r="U35" i="7"/>
  <c r="V35" i="7"/>
  <c r="W35" i="7"/>
  <c r="X35" i="7"/>
  <c r="Y35" i="7"/>
  <c r="Z35" i="7"/>
  <c r="AA35" i="7"/>
  <c r="R36" i="7"/>
  <c r="S36" i="7"/>
  <c r="T36" i="7"/>
  <c r="U36" i="7"/>
  <c r="V36" i="7"/>
  <c r="W36" i="7"/>
  <c r="X36" i="7"/>
  <c r="Y36" i="7"/>
  <c r="Z36" i="7"/>
  <c r="AA36" i="7"/>
  <c r="R37" i="7"/>
  <c r="S37" i="7"/>
  <c r="T37" i="7"/>
  <c r="U37" i="7"/>
  <c r="V37" i="7"/>
  <c r="W37" i="7"/>
  <c r="X37" i="7"/>
  <c r="Y37" i="7"/>
  <c r="Z37" i="7"/>
  <c r="AA37" i="7"/>
  <c r="R38" i="7"/>
  <c r="S38" i="7"/>
  <c r="T38" i="7"/>
  <c r="U38" i="7"/>
  <c r="V38" i="7"/>
  <c r="W38" i="7"/>
  <c r="X38" i="7"/>
  <c r="Y38" i="7"/>
  <c r="Z38" i="7"/>
  <c r="AB38" i="7"/>
  <c r="AC38" i="7"/>
  <c r="R39" i="7"/>
  <c r="S39" i="7"/>
  <c r="T39" i="7"/>
  <c r="U39" i="7"/>
  <c r="V39" i="7"/>
  <c r="W39" i="7"/>
  <c r="X39" i="7"/>
  <c r="Y39" i="7"/>
  <c r="Z39" i="7"/>
  <c r="AB39" i="7"/>
  <c r="AC39" i="7"/>
  <c r="S40" i="7"/>
  <c r="T40" i="7"/>
  <c r="U40" i="7"/>
  <c r="V40" i="7"/>
  <c r="W40" i="7"/>
  <c r="X40" i="7"/>
  <c r="Y40" i="7"/>
  <c r="Z40" i="7"/>
  <c r="AB40" i="7"/>
  <c r="AC40" i="7"/>
  <c r="R41" i="7"/>
  <c r="S41" i="7"/>
  <c r="T41" i="7"/>
  <c r="U41" i="7"/>
  <c r="V41" i="7"/>
  <c r="W41" i="7"/>
  <c r="X41" i="7"/>
  <c r="Y41" i="7"/>
  <c r="Z41" i="7"/>
  <c r="AB41" i="7"/>
  <c r="AC41" i="7"/>
  <c r="O45" i="7"/>
  <c r="Y45" i="7"/>
  <c r="O46" i="7"/>
  <c r="O47" i="7"/>
  <c r="P59" i="7"/>
  <c r="T59" i="7"/>
  <c r="Y59" i="7"/>
  <c r="Y59" i="6"/>
  <c r="T59" i="6"/>
  <c r="P59" i="6"/>
  <c r="O47" i="6"/>
  <c r="O46" i="6"/>
  <c r="Y45" i="6"/>
  <c r="O45" i="6"/>
  <c r="AC41" i="6"/>
  <c r="AB41" i="6"/>
  <c r="Z41" i="6"/>
  <c r="Y41" i="6"/>
  <c r="X41" i="6"/>
  <c r="W41" i="6"/>
  <c r="V41" i="6"/>
  <c r="U41" i="6"/>
  <c r="T41" i="6"/>
  <c r="S41" i="6"/>
  <c r="R41" i="6"/>
  <c r="AC40" i="6"/>
  <c r="AB40" i="6"/>
  <c r="Z40" i="6"/>
  <c r="Y40" i="6"/>
  <c r="X40" i="6"/>
  <c r="W40" i="6"/>
  <c r="V40" i="6"/>
  <c r="U40" i="6"/>
  <c r="T40" i="6"/>
  <c r="S40" i="6"/>
  <c r="AC39" i="6"/>
  <c r="AB39" i="6"/>
  <c r="Z39" i="6"/>
  <c r="Y39" i="6"/>
  <c r="X39" i="6"/>
  <c r="W39" i="6"/>
  <c r="V39" i="6"/>
  <c r="U39" i="6"/>
  <c r="T39" i="6"/>
  <c r="S39" i="6"/>
  <c r="R39" i="6"/>
  <c r="AC38" i="6"/>
  <c r="AB38" i="6"/>
  <c r="Z38" i="6"/>
  <c r="Y38" i="6"/>
  <c r="X38" i="6"/>
  <c r="W38" i="6"/>
  <c r="V38" i="6"/>
  <c r="U38" i="6"/>
  <c r="T38" i="6"/>
  <c r="S38" i="6"/>
  <c r="R38" i="6"/>
  <c r="AA37" i="6"/>
  <c r="Z37" i="6"/>
  <c r="Y37" i="6"/>
  <c r="X37" i="6"/>
  <c r="W37" i="6"/>
  <c r="V37" i="6"/>
  <c r="U37" i="6"/>
  <c r="T37" i="6"/>
  <c r="S37" i="6"/>
  <c r="R37" i="6"/>
  <c r="AA36" i="6"/>
  <c r="Z36" i="6"/>
  <c r="Y36" i="6"/>
  <c r="X36" i="6"/>
  <c r="W36" i="6"/>
  <c r="V36" i="6"/>
  <c r="U36" i="6"/>
  <c r="T36" i="6"/>
  <c r="S36" i="6"/>
  <c r="R36" i="6"/>
  <c r="AA35" i="6"/>
  <c r="Z35" i="6"/>
  <c r="Y35" i="6"/>
  <c r="X35" i="6"/>
  <c r="W35" i="6"/>
  <c r="V35" i="6"/>
  <c r="U35" i="6"/>
  <c r="T35" i="6"/>
  <c r="S35" i="6"/>
  <c r="R35" i="6"/>
  <c r="AA34" i="6"/>
  <c r="Z34" i="6"/>
  <c r="Y34" i="6"/>
  <c r="X34" i="6"/>
  <c r="W34" i="6"/>
  <c r="V34" i="6"/>
  <c r="U34" i="6"/>
  <c r="T34" i="6"/>
  <c r="S34" i="6"/>
  <c r="R34" i="6"/>
  <c r="AA33" i="6"/>
  <c r="Z33" i="6"/>
  <c r="Y33" i="6"/>
  <c r="X33" i="6"/>
  <c r="W33" i="6"/>
  <c r="V33" i="6"/>
  <c r="U33" i="6"/>
  <c r="T33" i="6"/>
  <c r="S33" i="6"/>
  <c r="R33" i="6"/>
  <c r="AA32" i="6"/>
  <c r="Z32" i="6"/>
  <c r="Y32" i="6"/>
  <c r="X32" i="6"/>
  <c r="W32" i="6"/>
  <c r="V32" i="6"/>
  <c r="U32" i="6"/>
  <c r="T32" i="6"/>
  <c r="S32" i="6"/>
  <c r="R32" i="6"/>
  <c r="AA31" i="6"/>
  <c r="Z31" i="6"/>
  <c r="Y31" i="6"/>
  <c r="X31" i="6"/>
  <c r="W31" i="6"/>
  <c r="V31" i="6"/>
  <c r="U31" i="6"/>
  <c r="T31" i="6"/>
  <c r="S31" i="6"/>
  <c r="R31" i="6"/>
  <c r="AA30" i="6"/>
  <c r="Z30" i="6"/>
  <c r="Y30" i="6"/>
  <c r="X30" i="6"/>
  <c r="W30" i="6"/>
  <c r="V30" i="6"/>
  <c r="U30" i="6"/>
  <c r="T30" i="6"/>
  <c r="S30" i="6"/>
  <c r="R30" i="6"/>
  <c r="AA29" i="6"/>
  <c r="Z29" i="6"/>
  <c r="Y29" i="6"/>
  <c r="X29" i="6"/>
  <c r="W29" i="6"/>
  <c r="V29" i="6"/>
  <c r="U29" i="6"/>
  <c r="T29" i="6"/>
  <c r="S29" i="6"/>
  <c r="R29" i="6"/>
  <c r="AA28" i="6"/>
  <c r="Z28" i="6"/>
  <c r="Y28" i="6"/>
  <c r="X28" i="6"/>
  <c r="W28" i="6"/>
  <c r="V28" i="6"/>
  <c r="U28" i="6"/>
  <c r="T28" i="6"/>
  <c r="S28" i="6"/>
  <c r="R28" i="6"/>
  <c r="AA27" i="6"/>
  <c r="Z27" i="6"/>
  <c r="Y27" i="6"/>
  <c r="X27" i="6"/>
  <c r="W27" i="6"/>
  <c r="V27" i="6"/>
  <c r="U27" i="6"/>
  <c r="T27" i="6"/>
  <c r="S27" i="6"/>
  <c r="R27" i="6"/>
  <c r="AA26" i="6"/>
  <c r="Z26" i="6"/>
  <c r="Y26" i="6"/>
  <c r="X26" i="6"/>
  <c r="W26" i="6"/>
  <c r="V26" i="6"/>
  <c r="U26" i="6"/>
  <c r="T26" i="6"/>
  <c r="S26" i="6"/>
  <c r="R26" i="6"/>
  <c r="AA25" i="6"/>
  <c r="Z25" i="6"/>
  <c r="Y25" i="6"/>
  <c r="X25" i="6"/>
  <c r="W25" i="6"/>
  <c r="V25" i="6"/>
  <c r="U25" i="6"/>
  <c r="T25" i="6"/>
  <c r="S25" i="6"/>
  <c r="R25" i="6"/>
  <c r="AA24" i="6"/>
  <c r="Z24" i="6"/>
  <c r="Y24" i="6"/>
  <c r="X24" i="6"/>
  <c r="W24" i="6"/>
  <c r="V24" i="6"/>
  <c r="U24" i="6"/>
  <c r="T24" i="6"/>
  <c r="S24" i="6"/>
  <c r="R24" i="6"/>
  <c r="AA23" i="6"/>
  <c r="Z23" i="6"/>
  <c r="Y23" i="6"/>
  <c r="X23" i="6"/>
  <c r="W23" i="6"/>
  <c r="V23" i="6"/>
  <c r="U23" i="6"/>
  <c r="T23" i="6"/>
  <c r="S23" i="6"/>
  <c r="R23" i="6"/>
  <c r="AA22" i="6"/>
  <c r="Z22" i="6"/>
  <c r="Y22" i="6"/>
  <c r="X22" i="6"/>
  <c r="W22" i="6"/>
  <c r="V22" i="6"/>
  <c r="U22" i="6"/>
  <c r="T22" i="6"/>
  <c r="S22" i="6"/>
  <c r="R22" i="6"/>
  <c r="AC21" i="6"/>
  <c r="AA21" i="6"/>
  <c r="AB21" i="6" s="1"/>
  <c r="Z21" i="6"/>
  <c r="Y21" i="6"/>
  <c r="X21" i="6"/>
  <c r="W21" i="6"/>
  <c r="V21" i="6"/>
  <c r="U21" i="6"/>
  <c r="T21" i="6"/>
  <c r="S21" i="6"/>
  <c r="R21" i="6"/>
  <c r="AA20" i="6"/>
  <c r="Z20" i="6"/>
  <c r="Y20" i="6"/>
  <c r="X20" i="6"/>
  <c r="W20" i="6"/>
  <c r="V20" i="6"/>
  <c r="U20" i="6"/>
  <c r="T20" i="6"/>
  <c r="S20" i="6"/>
  <c r="R20" i="6"/>
  <c r="AC19" i="6"/>
  <c r="AA19" i="6"/>
  <c r="AB19" i="6" s="1"/>
  <c r="Z19" i="6"/>
  <c r="Y19" i="6"/>
  <c r="X19" i="6"/>
  <c r="W19" i="6"/>
  <c r="V19" i="6"/>
  <c r="U19" i="6"/>
  <c r="T19" i="6"/>
  <c r="S19" i="6"/>
  <c r="R19" i="6"/>
  <c r="AC18" i="6"/>
  <c r="AA18" i="6"/>
  <c r="AB18" i="6" s="1"/>
  <c r="Z18" i="6"/>
  <c r="Y18" i="6"/>
  <c r="X18" i="6"/>
  <c r="W18" i="6"/>
  <c r="V18" i="6"/>
  <c r="U18" i="6"/>
  <c r="T18" i="6"/>
  <c r="S18" i="6"/>
  <c r="R18" i="6"/>
  <c r="AC17" i="6"/>
  <c r="AA17" i="6"/>
  <c r="AB17" i="6" s="1"/>
  <c r="Z17" i="6"/>
  <c r="Y17" i="6"/>
  <c r="X17" i="6"/>
  <c r="W17" i="6"/>
  <c r="V17" i="6"/>
  <c r="U17" i="6"/>
  <c r="T17" i="6"/>
  <c r="S17" i="6"/>
  <c r="R17" i="6"/>
  <c r="AA16" i="6"/>
  <c r="Z16" i="6"/>
  <c r="Y16" i="6"/>
  <c r="X16" i="6"/>
  <c r="W16" i="6"/>
  <c r="V16" i="6"/>
  <c r="U16" i="6"/>
  <c r="T16" i="6"/>
  <c r="S16" i="6"/>
  <c r="R16" i="6"/>
  <c r="AC15" i="6"/>
  <c r="AA15" i="6"/>
  <c r="AB15" i="6" s="1"/>
  <c r="Z15" i="6"/>
  <c r="Y15" i="6"/>
  <c r="X15" i="6"/>
  <c r="W15" i="6"/>
  <c r="V15" i="6"/>
  <c r="U15" i="6"/>
  <c r="T15" i="6"/>
  <c r="S15" i="6"/>
  <c r="R15" i="6"/>
  <c r="AC14" i="6"/>
  <c r="AA14" i="6"/>
  <c r="AB14" i="6" s="1"/>
  <c r="Z14" i="6"/>
  <c r="Y14" i="6"/>
  <c r="X14" i="6"/>
  <c r="W14" i="6"/>
  <c r="V14" i="6"/>
  <c r="U14" i="6"/>
  <c r="T14" i="6"/>
  <c r="S14" i="6"/>
  <c r="R14" i="6"/>
  <c r="AC13" i="6"/>
  <c r="AA13" i="6"/>
  <c r="AB13" i="6" s="1"/>
  <c r="Z13" i="6"/>
  <c r="Y13" i="6"/>
  <c r="X13" i="6"/>
  <c r="W13" i="6"/>
  <c r="V13" i="6"/>
  <c r="U13" i="6"/>
  <c r="T13" i="6"/>
  <c r="S13" i="6"/>
  <c r="R13" i="6"/>
  <c r="AC12" i="6"/>
  <c r="AA12" i="6"/>
  <c r="AB12" i="6" s="1"/>
  <c r="Z12" i="6"/>
  <c r="Y12" i="6"/>
  <c r="X12" i="6"/>
  <c r="W12" i="6"/>
  <c r="V12" i="6"/>
  <c r="U12" i="6"/>
  <c r="T12" i="6"/>
  <c r="S12" i="6"/>
  <c r="R12" i="6"/>
  <c r="AC11" i="6"/>
  <c r="AA11" i="6"/>
  <c r="AB11" i="6" s="1"/>
  <c r="Z11" i="6"/>
  <c r="Y11" i="6"/>
  <c r="X11" i="6"/>
  <c r="W11" i="6"/>
  <c r="V11" i="6"/>
  <c r="U11" i="6"/>
  <c r="T11" i="6"/>
  <c r="S11" i="6"/>
  <c r="R11" i="6"/>
  <c r="AC10" i="6"/>
  <c r="AA10" i="6"/>
  <c r="AB10" i="6" s="1"/>
  <c r="Z10" i="6"/>
  <c r="Y10" i="6"/>
  <c r="X10" i="6"/>
  <c r="W10" i="6"/>
  <c r="V10" i="6"/>
  <c r="U10" i="6"/>
  <c r="T10" i="6"/>
  <c r="S10" i="6"/>
  <c r="R10" i="6"/>
  <c r="AC9" i="6"/>
  <c r="AA9" i="6"/>
  <c r="AB9" i="6" s="1"/>
  <c r="Z9" i="6"/>
  <c r="Y9" i="6"/>
  <c r="X9" i="6"/>
  <c r="W9" i="6"/>
  <c r="V9" i="6"/>
  <c r="U9" i="6"/>
  <c r="T9" i="6"/>
  <c r="S9" i="6"/>
  <c r="R9" i="6"/>
  <c r="AA8" i="6"/>
  <c r="Z8" i="6"/>
  <c r="Y8" i="6"/>
  <c r="X8" i="6"/>
  <c r="W8" i="6"/>
  <c r="V8" i="6"/>
  <c r="U8" i="6"/>
  <c r="T8" i="6"/>
  <c r="S8" i="6"/>
  <c r="R8" i="6"/>
  <c r="AC7" i="6"/>
  <c r="AA7" i="6"/>
  <c r="AB7" i="6" s="1"/>
  <c r="Z7" i="6"/>
  <c r="Y7" i="6"/>
  <c r="X7" i="6"/>
  <c r="W7" i="6"/>
  <c r="V7" i="6"/>
  <c r="U7" i="6"/>
  <c r="T7" i="6"/>
  <c r="S7" i="6"/>
  <c r="R7" i="6"/>
  <c r="AC6" i="6"/>
  <c r="AA6" i="6"/>
  <c r="AB6" i="6" s="1"/>
  <c r="Z6" i="6"/>
  <c r="Y6" i="6"/>
  <c r="X6" i="6"/>
  <c r="W6" i="6"/>
  <c r="V6" i="6"/>
  <c r="U6" i="6"/>
  <c r="T6" i="6"/>
  <c r="S6" i="6"/>
  <c r="R6" i="6"/>
  <c r="AC5" i="6"/>
  <c r="AA5" i="6"/>
  <c r="AB5" i="6" s="1"/>
  <c r="Z5" i="6"/>
  <c r="Y5" i="6"/>
  <c r="X5" i="6"/>
  <c r="W5" i="6"/>
  <c r="V5" i="6"/>
  <c r="U5" i="6"/>
  <c r="T5" i="6"/>
  <c r="S5" i="6"/>
  <c r="R5" i="6"/>
  <c r="AC4" i="6"/>
  <c r="AA4" i="6"/>
  <c r="AB4" i="6" s="1"/>
  <c r="Z4" i="6"/>
  <c r="Y4" i="6"/>
  <c r="X4" i="6"/>
  <c r="W4" i="6"/>
  <c r="V4" i="6"/>
  <c r="U4" i="6"/>
  <c r="T4" i="6"/>
  <c r="S4" i="6"/>
  <c r="R4" i="6"/>
  <c r="AC3" i="6"/>
  <c r="AA3" i="6"/>
  <c r="AB3" i="6" s="1"/>
  <c r="Z3" i="6"/>
  <c r="Y3" i="6"/>
  <c r="X3" i="6"/>
  <c r="W3" i="6"/>
  <c r="V3" i="6"/>
  <c r="U3" i="6"/>
  <c r="T3" i="6"/>
  <c r="S3" i="6"/>
  <c r="R3" i="6"/>
  <c r="AC2" i="6"/>
  <c r="AB2" i="6"/>
  <c r="AB2" i="5"/>
  <c r="AC2" i="5"/>
  <c r="R3" i="5"/>
  <c r="S3" i="5"/>
  <c r="T3" i="5"/>
  <c r="U3" i="5"/>
  <c r="V3" i="5"/>
  <c r="W3" i="5"/>
  <c r="X3" i="5"/>
  <c r="Y3" i="5"/>
  <c r="Z3" i="5"/>
  <c r="AA3" i="5"/>
  <c r="AB3" i="5"/>
  <c r="AC3" i="5"/>
  <c r="R4" i="5"/>
  <c r="S4" i="5"/>
  <c r="T4" i="5"/>
  <c r="U4" i="5"/>
  <c r="V4" i="5"/>
  <c r="W4" i="5"/>
  <c r="X4" i="5"/>
  <c r="Y4" i="5"/>
  <c r="Z4" i="5"/>
  <c r="AA4" i="5"/>
  <c r="AB4" i="5"/>
  <c r="AC4" i="5"/>
  <c r="R5" i="5"/>
  <c r="S5" i="5"/>
  <c r="T5" i="5"/>
  <c r="U5" i="5"/>
  <c r="V5" i="5"/>
  <c r="W5" i="5"/>
  <c r="X5" i="5"/>
  <c r="Y5" i="5"/>
  <c r="Z5" i="5"/>
  <c r="AA5" i="5"/>
  <c r="AB5" i="5"/>
  <c r="AC5" i="5"/>
  <c r="R6" i="5"/>
  <c r="S6" i="5"/>
  <c r="T6" i="5"/>
  <c r="U6" i="5"/>
  <c r="V6" i="5"/>
  <c r="W6" i="5"/>
  <c r="X6" i="5"/>
  <c r="Y6" i="5"/>
  <c r="Z6" i="5"/>
  <c r="AA6" i="5"/>
  <c r="AB6" i="5"/>
  <c r="AC6" i="5"/>
  <c r="R7" i="5"/>
  <c r="S7" i="5"/>
  <c r="T7" i="5"/>
  <c r="U7" i="5"/>
  <c r="V7" i="5"/>
  <c r="W7" i="5"/>
  <c r="X7" i="5"/>
  <c r="Y7" i="5"/>
  <c r="Z7" i="5"/>
  <c r="AA7" i="5"/>
  <c r="AB7" i="5"/>
  <c r="AC7" i="5"/>
  <c r="R8" i="5"/>
  <c r="S8" i="5"/>
  <c r="T8" i="5"/>
  <c r="U8" i="5"/>
  <c r="V8" i="5"/>
  <c r="W8" i="5"/>
  <c r="X8" i="5"/>
  <c r="Y8" i="5"/>
  <c r="Z8" i="5"/>
  <c r="AA8" i="5"/>
  <c r="AC8" i="5" s="1"/>
  <c r="R9" i="5"/>
  <c r="S9" i="5"/>
  <c r="T9" i="5"/>
  <c r="U9" i="5"/>
  <c r="V9" i="5"/>
  <c r="W9" i="5"/>
  <c r="X9" i="5"/>
  <c r="Y9" i="5"/>
  <c r="Z9" i="5"/>
  <c r="AA9" i="5"/>
  <c r="AB9" i="5"/>
  <c r="AC9" i="5"/>
  <c r="R10" i="5"/>
  <c r="S10" i="5"/>
  <c r="T10" i="5"/>
  <c r="U10" i="5"/>
  <c r="V10" i="5"/>
  <c r="W10" i="5"/>
  <c r="X10" i="5"/>
  <c r="Y10" i="5"/>
  <c r="Z10" i="5"/>
  <c r="AA10" i="5"/>
  <c r="AB10" i="5"/>
  <c r="AC10" i="5"/>
  <c r="R11" i="5"/>
  <c r="S11" i="5"/>
  <c r="T11" i="5"/>
  <c r="U11" i="5"/>
  <c r="V11" i="5"/>
  <c r="W11" i="5"/>
  <c r="X11" i="5"/>
  <c r="Y11" i="5"/>
  <c r="Z11" i="5"/>
  <c r="AA11" i="5"/>
  <c r="AB11" i="5"/>
  <c r="AC11" i="5"/>
  <c r="R12" i="5"/>
  <c r="S12" i="5"/>
  <c r="T12" i="5"/>
  <c r="U12" i="5"/>
  <c r="V12" i="5"/>
  <c r="W12" i="5"/>
  <c r="X12" i="5"/>
  <c r="Y12" i="5"/>
  <c r="Z12" i="5"/>
  <c r="AA12" i="5"/>
  <c r="AB12" i="5"/>
  <c r="AC12" i="5"/>
  <c r="R13" i="5"/>
  <c r="S13" i="5"/>
  <c r="T13" i="5"/>
  <c r="U13" i="5"/>
  <c r="V13" i="5"/>
  <c r="W13" i="5"/>
  <c r="X13" i="5"/>
  <c r="Y13" i="5"/>
  <c r="Z13" i="5"/>
  <c r="AA13" i="5"/>
  <c r="AB13" i="5"/>
  <c r="AC13" i="5"/>
  <c r="R14" i="5"/>
  <c r="S14" i="5"/>
  <c r="T14" i="5"/>
  <c r="U14" i="5"/>
  <c r="V14" i="5"/>
  <c r="W14" i="5"/>
  <c r="X14" i="5"/>
  <c r="Y14" i="5"/>
  <c r="Z14" i="5"/>
  <c r="AA14" i="5"/>
  <c r="AB14" i="5"/>
  <c r="AC14" i="5"/>
  <c r="R15" i="5"/>
  <c r="S15" i="5"/>
  <c r="T15" i="5"/>
  <c r="U15" i="5"/>
  <c r="V15" i="5"/>
  <c r="W15" i="5"/>
  <c r="X15" i="5"/>
  <c r="Y15" i="5"/>
  <c r="Z15" i="5"/>
  <c r="AA15" i="5"/>
  <c r="AB15" i="5"/>
  <c r="AC15" i="5"/>
  <c r="R16" i="5"/>
  <c r="S16" i="5"/>
  <c r="T16" i="5"/>
  <c r="U16" i="5"/>
  <c r="V16" i="5"/>
  <c r="W16" i="5"/>
  <c r="X16" i="5"/>
  <c r="Y16" i="5"/>
  <c r="Z16" i="5"/>
  <c r="AA16" i="5"/>
  <c r="AC16" i="5" s="1"/>
  <c r="R17" i="5"/>
  <c r="S17" i="5"/>
  <c r="T17" i="5"/>
  <c r="U17" i="5"/>
  <c r="V17" i="5"/>
  <c r="W17" i="5"/>
  <c r="X17" i="5"/>
  <c r="Y17" i="5"/>
  <c r="Z17" i="5"/>
  <c r="AA17" i="5"/>
  <c r="AB17" i="5"/>
  <c r="AC17" i="5"/>
  <c r="R18" i="5"/>
  <c r="S18" i="5"/>
  <c r="T18" i="5"/>
  <c r="U18" i="5"/>
  <c r="V18" i="5"/>
  <c r="W18" i="5"/>
  <c r="X18" i="5"/>
  <c r="Y18" i="5"/>
  <c r="Z18" i="5"/>
  <c r="AA18" i="5"/>
  <c r="AB18" i="5"/>
  <c r="AC18" i="5"/>
  <c r="R19" i="5"/>
  <c r="S19" i="5"/>
  <c r="T19" i="5"/>
  <c r="U19" i="5"/>
  <c r="V19" i="5"/>
  <c r="W19" i="5"/>
  <c r="X19" i="5"/>
  <c r="Y19" i="5"/>
  <c r="Z19" i="5"/>
  <c r="AA19" i="5"/>
  <c r="AB19" i="5"/>
  <c r="AC19" i="5"/>
  <c r="R20" i="5"/>
  <c r="S20" i="5"/>
  <c r="T20" i="5"/>
  <c r="U20" i="5"/>
  <c r="V20" i="5"/>
  <c r="W20" i="5"/>
  <c r="X20" i="5"/>
  <c r="Y20" i="5"/>
  <c r="Z20" i="5"/>
  <c r="AA20" i="5"/>
  <c r="AC20" i="5" s="1"/>
  <c r="R21" i="5"/>
  <c r="S21" i="5"/>
  <c r="T21" i="5"/>
  <c r="U21" i="5"/>
  <c r="V21" i="5"/>
  <c r="W21" i="5"/>
  <c r="X21" i="5"/>
  <c r="Y21" i="5"/>
  <c r="Z21" i="5"/>
  <c r="AA21" i="5"/>
  <c r="AB21" i="5"/>
  <c r="AC21" i="5"/>
  <c r="R22" i="5"/>
  <c r="S22" i="5"/>
  <c r="T22" i="5"/>
  <c r="U22" i="5"/>
  <c r="V22" i="5"/>
  <c r="W22" i="5"/>
  <c r="X22" i="5"/>
  <c r="Y22" i="5"/>
  <c r="Z22" i="5"/>
  <c r="AA22" i="5"/>
  <c r="AC22" i="5" s="1"/>
  <c r="R23" i="5"/>
  <c r="S23" i="5"/>
  <c r="T23" i="5"/>
  <c r="U23" i="5"/>
  <c r="V23" i="5"/>
  <c r="W23" i="5"/>
  <c r="X23" i="5"/>
  <c r="Y23" i="5"/>
  <c r="Z23" i="5"/>
  <c r="AA23" i="5"/>
  <c r="AC23" i="5" s="1"/>
  <c r="R24" i="5"/>
  <c r="S24" i="5"/>
  <c r="T24" i="5"/>
  <c r="U24" i="5"/>
  <c r="V24" i="5"/>
  <c r="W24" i="5"/>
  <c r="X24" i="5"/>
  <c r="Y24" i="5"/>
  <c r="Z24" i="5"/>
  <c r="AA24" i="5"/>
  <c r="R25" i="5"/>
  <c r="S25" i="5"/>
  <c r="T25" i="5"/>
  <c r="U25" i="5"/>
  <c r="V25" i="5"/>
  <c r="W25" i="5"/>
  <c r="X25" i="5"/>
  <c r="Y25" i="5"/>
  <c r="Z25" i="5"/>
  <c r="AA25" i="5"/>
  <c r="R26" i="5"/>
  <c r="S26" i="5"/>
  <c r="T26" i="5"/>
  <c r="U26" i="5"/>
  <c r="V26" i="5"/>
  <c r="W26" i="5"/>
  <c r="X26" i="5"/>
  <c r="Y26" i="5"/>
  <c r="Z26" i="5"/>
  <c r="AA26" i="5"/>
  <c r="AC26" i="5" s="1"/>
  <c r="R27" i="5"/>
  <c r="S27" i="5"/>
  <c r="T27" i="5"/>
  <c r="U27" i="5"/>
  <c r="V27" i="5"/>
  <c r="W27" i="5"/>
  <c r="X27" i="5"/>
  <c r="Y27" i="5"/>
  <c r="Z27" i="5"/>
  <c r="AA27" i="5"/>
  <c r="AC27" i="5" s="1"/>
  <c r="R28" i="5"/>
  <c r="S28" i="5"/>
  <c r="T28" i="5"/>
  <c r="U28" i="5"/>
  <c r="V28" i="5"/>
  <c r="W28" i="5"/>
  <c r="X28" i="5"/>
  <c r="Y28" i="5"/>
  <c r="Z28" i="5"/>
  <c r="AA28" i="5"/>
  <c r="AC28" i="5" s="1"/>
  <c r="R29" i="5"/>
  <c r="S29" i="5"/>
  <c r="T29" i="5"/>
  <c r="U29" i="5"/>
  <c r="V29" i="5"/>
  <c r="W29" i="5"/>
  <c r="X29" i="5"/>
  <c r="Y29" i="5"/>
  <c r="Z29" i="5"/>
  <c r="AA29" i="5"/>
  <c r="AC29" i="5" s="1"/>
  <c r="R30" i="5"/>
  <c r="S30" i="5"/>
  <c r="T30" i="5"/>
  <c r="U30" i="5"/>
  <c r="V30" i="5"/>
  <c r="W30" i="5"/>
  <c r="X30" i="5"/>
  <c r="Y30" i="5"/>
  <c r="Z30" i="5"/>
  <c r="AA30" i="5"/>
  <c r="AC30" i="5" s="1"/>
  <c r="R31" i="5"/>
  <c r="S31" i="5"/>
  <c r="T31" i="5"/>
  <c r="U31" i="5"/>
  <c r="V31" i="5"/>
  <c r="W31" i="5"/>
  <c r="X31" i="5"/>
  <c r="Y31" i="5"/>
  <c r="Z31" i="5"/>
  <c r="AA31" i="5"/>
  <c r="AC31" i="5" s="1"/>
  <c r="R32" i="5"/>
  <c r="S32" i="5"/>
  <c r="T32" i="5"/>
  <c r="U32" i="5"/>
  <c r="V32" i="5"/>
  <c r="W32" i="5"/>
  <c r="X32" i="5"/>
  <c r="Y32" i="5"/>
  <c r="Z32" i="5"/>
  <c r="AA32" i="5"/>
  <c r="R33" i="5"/>
  <c r="S33" i="5"/>
  <c r="T33" i="5"/>
  <c r="U33" i="5"/>
  <c r="V33" i="5"/>
  <c r="W33" i="5"/>
  <c r="X33" i="5"/>
  <c r="Y33" i="5"/>
  <c r="Z33" i="5"/>
  <c r="AA33" i="5"/>
  <c r="AC33" i="5" s="1"/>
  <c r="R34" i="5"/>
  <c r="S34" i="5"/>
  <c r="T34" i="5"/>
  <c r="U34" i="5"/>
  <c r="V34" i="5"/>
  <c r="W34" i="5"/>
  <c r="X34" i="5"/>
  <c r="Y34" i="5"/>
  <c r="Z34" i="5"/>
  <c r="AA34" i="5"/>
  <c r="AC34" i="5" s="1"/>
  <c r="R35" i="5"/>
  <c r="S35" i="5"/>
  <c r="T35" i="5"/>
  <c r="U35" i="5"/>
  <c r="V35" i="5"/>
  <c r="W35" i="5"/>
  <c r="X35" i="5"/>
  <c r="Y35" i="5"/>
  <c r="Z35" i="5"/>
  <c r="AA35" i="5"/>
  <c r="AC35" i="5" s="1"/>
  <c r="R36" i="5"/>
  <c r="S36" i="5"/>
  <c r="T36" i="5"/>
  <c r="U36" i="5"/>
  <c r="V36" i="5"/>
  <c r="W36" i="5"/>
  <c r="X36" i="5"/>
  <c r="Y36" i="5"/>
  <c r="Z36" i="5"/>
  <c r="AA36" i="5"/>
  <c r="AC36" i="5" s="1"/>
  <c r="R37" i="5"/>
  <c r="S37" i="5"/>
  <c r="T37" i="5"/>
  <c r="U37" i="5"/>
  <c r="V37" i="5"/>
  <c r="W37" i="5"/>
  <c r="X37" i="5"/>
  <c r="Y37" i="5"/>
  <c r="Z37" i="5"/>
  <c r="AA37" i="5"/>
  <c r="AC37" i="5" s="1"/>
  <c r="R38" i="5"/>
  <c r="S38" i="5"/>
  <c r="T38" i="5"/>
  <c r="U38" i="5"/>
  <c r="V38" i="5"/>
  <c r="W38" i="5"/>
  <c r="X38" i="5"/>
  <c r="Y38" i="5"/>
  <c r="Z38" i="5"/>
  <c r="AB38" i="5"/>
  <c r="AC38" i="5"/>
  <c r="R39" i="5"/>
  <c r="S39" i="5"/>
  <c r="T39" i="5"/>
  <c r="U39" i="5"/>
  <c r="V39" i="5"/>
  <c r="W39" i="5"/>
  <c r="X39" i="5"/>
  <c r="Y39" i="5"/>
  <c r="Z39" i="5"/>
  <c r="AB39" i="5"/>
  <c r="AC39" i="5"/>
  <c r="S40" i="5"/>
  <c r="T40" i="5"/>
  <c r="U40" i="5"/>
  <c r="V40" i="5"/>
  <c r="W40" i="5"/>
  <c r="X40" i="5"/>
  <c r="Y40" i="5"/>
  <c r="Z40" i="5"/>
  <c r="AB40" i="5"/>
  <c r="AC40" i="5"/>
  <c r="R41" i="5"/>
  <c r="S41" i="5"/>
  <c r="T41" i="5"/>
  <c r="U41" i="5"/>
  <c r="V41" i="5"/>
  <c r="W41" i="5"/>
  <c r="X41" i="5"/>
  <c r="Y41" i="5"/>
  <c r="Z41" i="5"/>
  <c r="AB41" i="5"/>
  <c r="AC41" i="5"/>
  <c r="O45" i="5"/>
  <c r="Y45" i="5"/>
  <c r="O46" i="5"/>
  <c r="O47" i="5"/>
  <c r="P59" i="5"/>
  <c r="T59" i="5"/>
  <c r="Y59" i="5"/>
  <c r="AB8" i="10" l="1"/>
  <c r="AC32" i="5"/>
  <c r="AB36" i="10"/>
  <c r="AB28" i="10"/>
  <c r="AB23" i="10"/>
  <c r="AB32" i="10"/>
  <c r="AB30" i="10"/>
  <c r="AB34" i="10"/>
  <c r="AB26" i="10"/>
  <c r="AB25" i="10"/>
  <c r="AB24" i="9"/>
  <c r="AB28" i="9"/>
  <c r="AB8" i="9"/>
  <c r="AC36" i="10"/>
  <c r="AB35" i="10"/>
  <c r="AC32" i="10"/>
  <c r="AB31" i="10"/>
  <c r="AC28" i="10"/>
  <c r="AB27" i="10"/>
  <c r="AB22" i="10"/>
  <c r="AB35" i="9"/>
  <c r="AB37" i="10"/>
  <c r="AC34" i="10"/>
  <c r="AB33" i="10"/>
  <c r="AC30" i="10"/>
  <c r="AB29" i="10"/>
  <c r="AC26" i="10"/>
  <c r="AB24" i="10"/>
  <c r="AB16" i="10"/>
  <c r="AB20" i="10"/>
  <c r="AC24" i="5"/>
  <c r="AB23" i="9"/>
  <c r="AB36" i="9"/>
  <c r="AB31" i="9"/>
  <c r="AB16" i="9"/>
  <c r="AB32" i="9"/>
  <c r="AB27" i="9"/>
  <c r="AB34" i="9"/>
  <c r="AB30" i="9"/>
  <c r="AB26" i="9"/>
  <c r="AB22" i="9"/>
  <c r="AB23" i="7"/>
  <c r="AB20" i="7"/>
  <c r="AB8" i="7"/>
  <c r="AB36" i="8"/>
  <c r="AB34" i="8"/>
  <c r="AB32" i="8"/>
  <c r="AB30" i="8"/>
  <c r="AB28" i="8"/>
  <c r="AB26" i="8"/>
  <c r="AB24" i="8"/>
  <c r="AB22" i="8"/>
  <c r="AB16" i="8"/>
  <c r="AB37" i="9"/>
  <c r="AB33" i="9"/>
  <c r="AB29" i="9"/>
  <c r="AB25" i="9"/>
  <c r="AB20" i="9"/>
  <c r="AC25" i="5"/>
  <c r="AB36" i="7"/>
  <c r="AB34" i="7"/>
  <c r="AB32" i="7"/>
  <c r="AB30" i="7"/>
  <c r="AB28" i="7"/>
  <c r="AB26" i="7"/>
  <c r="AB24" i="7"/>
  <c r="AB22" i="7"/>
  <c r="AB16" i="7"/>
  <c r="AB37" i="8"/>
  <c r="AB35" i="8"/>
  <c r="AB33" i="8"/>
  <c r="AB31" i="8"/>
  <c r="AB29" i="8"/>
  <c r="AB27" i="8"/>
  <c r="AB25" i="8"/>
  <c r="AB23" i="8"/>
  <c r="AB20" i="8"/>
  <c r="AB8" i="8"/>
  <c r="AC37" i="8"/>
  <c r="AC36" i="8"/>
  <c r="AC35" i="8"/>
  <c r="AC34" i="8"/>
  <c r="AC33" i="8"/>
  <c r="AC32" i="8"/>
  <c r="AC31" i="8"/>
  <c r="AC30" i="8"/>
  <c r="AC29" i="8"/>
  <c r="AC28" i="8"/>
  <c r="AC27" i="8"/>
  <c r="AC26" i="8"/>
  <c r="AC25" i="8"/>
  <c r="AC24" i="8"/>
  <c r="AC23" i="8"/>
  <c r="AC22" i="8"/>
  <c r="AC20" i="8"/>
  <c r="AC16" i="8"/>
  <c r="AC8" i="8"/>
  <c r="AC25" i="6"/>
  <c r="AB28" i="5"/>
  <c r="AB36" i="6"/>
  <c r="AC24" i="7"/>
  <c r="AC23" i="7"/>
  <c r="AC22" i="7"/>
  <c r="AC20" i="7"/>
  <c r="AC16" i="7"/>
  <c r="AC8" i="7"/>
  <c r="AB20" i="6"/>
  <c r="AC33" i="6"/>
  <c r="AB8" i="6"/>
  <c r="AC26" i="6"/>
  <c r="AB28" i="6"/>
  <c r="AB37" i="7"/>
  <c r="AB35" i="7"/>
  <c r="AB33" i="7"/>
  <c r="AB31" i="7"/>
  <c r="AB29" i="7"/>
  <c r="AB27" i="7"/>
  <c r="AB25" i="7"/>
  <c r="AB16" i="5"/>
  <c r="AC29" i="6"/>
  <c r="AB36" i="5"/>
  <c r="AC37" i="6"/>
  <c r="AB24" i="5"/>
  <c r="AC30" i="6"/>
  <c r="AB32" i="6"/>
  <c r="AC34" i="6"/>
  <c r="AC37" i="7"/>
  <c r="AC36" i="7"/>
  <c r="AC35" i="7"/>
  <c r="AC34" i="7"/>
  <c r="AC33" i="7"/>
  <c r="AC32" i="7"/>
  <c r="AC31" i="7"/>
  <c r="AC30" i="7"/>
  <c r="AC29" i="7"/>
  <c r="AC28" i="7"/>
  <c r="AC27" i="7"/>
  <c r="AC26" i="7"/>
  <c r="AC25" i="7"/>
  <c r="AB32" i="5"/>
  <c r="AB16" i="6"/>
  <c r="AC22" i="6"/>
  <c r="AB24" i="6"/>
  <c r="AB35" i="5"/>
  <c r="AB31" i="5"/>
  <c r="AB27" i="5"/>
  <c r="AB23" i="5"/>
  <c r="AB8" i="5"/>
  <c r="AB25" i="6"/>
  <c r="AB29" i="6"/>
  <c r="AB33" i="6"/>
  <c r="AB37" i="6"/>
  <c r="AB37" i="5"/>
  <c r="AB33" i="5"/>
  <c r="AB29" i="5"/>
  <c r="AB25" i="5"/>
  <c r="AB20" i="5"/>
  <c r="AC8" i="6"/>
  <c r="AC16" i="6"/>
  <c r="AC20" i="6"/>
  <c r="AB23" i="6"/>
  <c r="AC24" i="6"/>
  <c r="AB27" i="6"/>
  <c r="AC28" i="6"/>
  <c r="AB31" i="6"/>
  <c r="AC32" i="6"/>
  <c r="AB35" i="6"/>
  <c r="AC36" i="6"/>
  <c r="AB34" i="5"/>
  <c r="AB30" i="5"/>
  <c r="AB26" i="5"/>
  <c r="AB22" i="5"/>
  <c r="AB22" i="6"/>
  <c r="AC23" i="6"/>
  <c r="AB26" i="6"/>
  <c r="AC27" i="6"/>
  <c r="AB30" i="6"/>
  <c r="AC31" i="6"/>
  <c r="AB34" i="6"/>
  <c r="AC35" i="6"/>
  <c r="Y59" i="4" l="1"/>
  <c r="T59" i="4"/>
  <c r="P59" i="4"/>
  <c r="O47" i="4"/>
  <c r="O46" i="4"/>
  <c r="Y45" i="4"/>
  <c r="O45" i="4"/>
  <c r="AC41" i="4"/>
  <c r="AB41" i="4"/>
  <c r="Z41" i="4"/>
  <c r="Y41" i="4"/>
  <c r="X41" i="4"/>
  <c r="W41" i="4"/>
  <c r="V41" i="4"/>
  <c r="U41" i="4"/>
  <c r="T41" i="4"/>
  <c r="S41" i="4"/>
  <c r="R41" i="4"/>
  <c r="AC40" i="4"/>
  <c r="AB40" i="4"/>
  <c r="Z40" i="4"/>
  <c r="Y40" i="4"/>
  <c r="X40" i="4"/>
  <c r="W40" i="4"/>
  <c r="V40" i="4"/>
  <c r="U40" i="4"/>
  <c r="T40" i="4"/>
  <c r="S40" i="4"/>
  <c r="AC39" i="4"/>
  <c r="AB39" i="4"/>
  <c r="Z39" i="4"/>
  <c r="Y39" i="4"/>
  <c r="X39" i="4"/>
  <c r="W39" i="4"/>
  <c r="V39" i="4"/>
  <c r="U39" i="4"/>
  <c r="T39" i="4"/>
  <c r="S39" i="4"/>
  <c r="R39" i="4"/>
  <c r="AC38" i="4"/>
  <c r="AB38" i="4"/>
  <c r="Z38" i="4"/>
  <c r="Y38" i="4"/>
  <c r="X38" i="4"/>
  <c r="W38" i="4"/>
  <c r="V38" i="4"/>
  <c r="U38" i="4"/>
  <c r="T38" i="4"/>
  <c r="S38" i="4"/>
  <c r="R38" i="4"/>
  <c r="AA37" i="4"/>
  <c r="Z37" i="4"/>
  <c r="Y37" i="4"/>
  <c r="X37" i="4"/>
  <c r="W37" i="4"/>
  <c r="V37" i="4"/>
  <c r="U37" i="4"/>
  <c r="T37" i="4"/>
  <c r="S37" i="4"/>
  <c r="R37" i="4"/>
  <c r="AA36" i="4"/>
  <c r="Z36" i="4"/>
  <c r="Y36" i="4"/>
  <c r="X36" i="4"/>
  <c r="W36" i="4"/>
  <c r="V36" i="4"/>
  <c r="U36" i="4"/>
  <c r="T36" i="4"/>
  <c r="S36" i="4"/>
  <c r="R36" i="4"/>
  <c r="AA35" i="4"/>
  <c r="Z35" i="4"/>
  <c r="Y35" i="4"/>
  <c r="X35" i="4"/>
  <c r="W35" i="4"/>
  <c r="V35" i="4"/>
  <c r="U35" i="4"/>
  <c r="T35" i="4"/>
  <c r="S35" i="4"/>
  <c r="R35" i="4"/>
  <c r="AA34" i="4"/>
  <c r="Z34" i="4"/>
  <c r="Y34" i="4"/>
  <c r="X34" i="4"/>
  <c r="W34" i="4"/>
  <c r="V34" i="4"/>
  <c r="U34" i="4"/>
  <c r="T34" i="4"/>
  <c r="S34" i="4"/>
  <c r="R34" i="4"/>
  <c r="AA33" i="4"/>
  <c r="Z33" i="4"/>
  <c r="Y33" i="4"/>
  <c r="X33" i="4"/>
  <c r="W33" i="4"/>
  <c r="V33" i="4"/>
  <c r="U33" i="4"/>
  <c r="T33" i="4"/>
  <c r="S33" i="4"/>
  <c r="R33" i="4"/>
  <c r="AA32" i="4"/>
  <c r="Z32" i="4"/>
  <c r="Y32" i="4"/>
  <c r="X32" i="4"/>
  <c r="W32" i="4"/>
  <c r="V32" i="4"/>
  <c r="U32" i="4"/>
  <c r="T32" i="4"/>
  <c r="S32" i="4"/>
  <c r="R32" i="4"/>
  <c r="AA31" i="4"/>
  <c r="Z31" i="4"/>
  <c r="Y31" i="4"/>
  <c r="X31" i="4"/>
  <c r="W31" i="4"/>
  <c r="V31" i="4"/>
  <c r="U31" i="4"/>
  <c r="T31" i="4"/>
  <c r="S31" i="4"/>
  <c r="R31" i="4"/>
  <c r="AA30" i="4"/>
  <c r="Z30" i="4"/>
  <c r="Y30" i="4"/>
  <c r="X30" i="4"/>
  <c r="W30" i="4"/>
  <c r="V30" i="4"/>
  <c r="U30" i="4"/>
  <c r="T30" i="4"/>
  <c r="S30" i="4"/>
  <c r="R30" i="4"/>
  <c r="AA29" i="4"/>
  <c r="Z29" i="4"/>
  <c r="Y29" i="4"/>
  <c r="X29" i="4"/>
  <c r="W29" i="4"/>
  <c r="V29" i="4"/>
  <c r="U29" i="4"/>
  <c r="T29" i="4"/>
  <c r="S29" i="4"/>
  <c r="R29" i="4"/>
  <c r="AA28" i="4"/>
  <c r="Z28" i="4"/>
  <c r="Y28" i="4"/>
  <c r="X28" i="4"/>
  <c r="W28" i="4"/>
  <c r="V28" i="4"/>
  <c r="U28" i="4"/>
  <c r="T28" i="4"/>
  <c r="S28" i="4"/>
  <c r="R28" i="4"/>
  <c r="AA27" i="4"/>
  <c r="Z27" i="4"/>
  <c r="Y27" i="4"/>
  <c r="X27" i="4"/>
  <c r="W27" i="4"/>
  <c r="V27" i="4"/>
  <c r="U27" i="4"/>
  <c r="T27" i="4"/>
  <c r="S27" i="4"/>
  <c r="R27" i="4"/>
  <c r="AA26" i="4"/>
  <c r="Z26" i="4"/>
  <c r="Y26" i="4"/>
  <c r="X26" i="4"/>
  <c r="W26" i="4"/>
  <c r="V26" i="4"/>
  <c r="U26" i="4"/>
  <c r="T26" i="4"/>
  <c r="S26" i="4"/>
  <c r="R26" i="4"/>
  <c r="AA25" i="4"/>
  <c r="Z25" i="4"/>
  <c r="Y25" i="4"/>
  <c r="X25" i="4"/>
  <c r="W25" i="4"/>
  <c r="V25" i="4"/>
  <c r="U25" i="4"/>
  <c r="T25" i="4"/>
  <c r="S25" i="4"/>
  <c r="R25" i="4"/>
  <c r="AA24" i="4"/>
  <c r="Z24" i="4"/>
  <c r="Y24" i="4"/>
  <c r="X24" i="4"/>
  <c r="W24" i="4"/>
  <c r="V24" i="4"/>
  <c r="U24" i="4"/>
  <c r="T24" i="4"/>
  <c r="S24" i="4"/>
  <c r="R24" i="4"/>
  <c r="AA23" i="4"/>
  <c r="Z23" i="4"/>
  <c r="Y23" i="4"/>
  <c r="X23" i="4"/>
  <c r="W23" i="4"/>
  <c r="V23" i="4"/>
  <c r="U23" i="4"/>
  <c r="T23" i="4"/>
  <c r="S23" i="4"/>
  <c r="R23" i="4"/>
  <c r="AA22" i="4"/>
  <c r="Z22" i="4"/>
  <c r="Y22" i="4"/>
  <c r="X22" i="4"/>
  <c r="W22" i="4"/>
  <c r="V22" i="4"/>
  <c r="U22" i="4"/>
  <c r="T22" i="4"/>
  <c r="S22" i="4"/>
  <c r="R22" i="4"/>
  <c r="AA21" i="4"/>
  <c r="Z21" i="4"/>
  <c r="Y21" i="4"/>
  <c r="X21" i="4"/>
  <c r="W21" i="4"/>
  <c r="V21" i="4"/>
  <c r="U21" i="4"/>
  <c r="T21" i="4"/>
  <c r="S21" i="4"/>
  <c r="R21" i="4"/>
  <c r="AA20" i="4"/>
  <c r="Z20" i="4"/>
  <c r="Y20" i="4"/>
  <c r="X20" i="4"/>
  <c r="W20" i="4"/>
  <c r="V20" i="4"/>
  <c r="U20" i="4"/>
  <c r="T20" i="4"/>
  <c r="S20" i="4"/>
  <c r="R20" i="4"/>
  <c r="AA19" i="4"/>
  <c r="Z19" i="4"/>
  <c r="Y19" i="4"/>
  <c r="X19" i="4"/>
  <c r="W19" i="4"/>
  <c r="V19" i="4"/>
  <c r="U19" i="4"/>
  <c r="T19" i="4"/>
  <c r="S19" i="4"/>
  <c r="R19" i="4"/>
  <c r="AA18" i="4"/>
  <c r="Z18" i="4"/>
  <c r="Y18" i="4"/>
  <c r="X18" i="4"/>
  <c r="W18" i="4"/>
  <c r="V18" i="4"/>
  <c r="U18" i="4"/>
  <c r="T18" i="4"/>
  <c r="S18" i="4"/>
  <c r="R18" i="4"/>
  <c r="AA17" i="4"/>
  <c r="Z17" i="4"/>
  <c r="Y17" i="4"/>
  <c r="X17" i="4"/>
  <c r="W17" i="4"/>
  <c r="V17" i="4"/>
  <c r="U17" i="4"/>
  <c r="T17" i="4"/>
  <c r="S17" i="4"/>
  <c r="R17" i="4"/>
  <c r="AA16" i="4"/>
  <c r="Z16" i="4"/>
  <c r="Y16" i="4"/>
  <c r="X16" i="4"/>
  <c r="W16" i="4"/>
  <c r="V16" i="4"/>
  <c r="U16" i="4"/>
  <c r="T16" i="4"/>
  <c r="S16" i="4"/>
  <c r="R16" i="4"/>
  <c r="AA15" i="4"/>
  <c r="Z15" i="4"/>
  <c r="Y15" i="4"/>
  <c r="X15" i="4"/>
  <c r="W15" i="4"/>
  <c r="V15" i="4"/>
  <c r="U15" i="4"/>
  <c r="T15" i="4"/>
  <c r="S15" i="4"/>
  <c r="R15" i="4"/>
  <c r="AA14" i="4"/>
  <c r="Z14" i="4"/>
  <c r="Y14" i="4"/>
  <c r="X14" i="4"/>
  <c r="W14" i="4"/>
  <c r="V14" i="4"/>
  <c r="U14" i="4"/>
  <c r="T14" i="4"/>
  <c r="S14" i="4"/>
  <c r="R14" i="4"/>
  <c r="AA13" i="4"/>
  <c r="Z13" i="4"/>
  <c r="Y13" i="4"/>
  <c r="X13" i="4"/>
  <c r="W13" i="4"/>
  <c r="V13" i="4"/>
  <c r="U13" i="4"/>
  <c r="T13" i="4"/>
  <c r="S13" i="4"/>
  <c r="R13" i="4"/>
  <c r="AA12" i="4"/>
  <c r="Z12" i="4"/>
  <c r="Y12" i="4"/>
  <c r="X12" i="4"/>
  <c r="W12" i="4"/>
  <c r="V12" i="4"/>
  <c r="U12" i="4"/>
  <c r="T12" i="4"/>
  <c r="S12" i="4"/>
  <c r="R12" i="4"/>
  <c r="AA11" i="4"/>
  <c r="Z11" i="4"/>
  <c r="Y11" i="4"/>
  <c r="X11" i="4"/>
  <c r="W11" i="4"/>
  <c r="V11" i="4"/>
  <c r="U11" i="4"/>
  <c r="T11" i="4"/>
  <c r="S11" i="4"/>
  <c r="R11" i="4"/>
  <c r="AA10" i="4"/>
  <c r="Z10" i="4"/>
  <c r="Y10" i="4"/>
  <c r="X10" i="4"/>
  <c r="W10" i="4"/>
  <c r="V10" i="4"/>
  <c r="U10" i="4"/>
  <c r="T10" i="4"/>
  <c r="S10" i="4"/>
  <c r="R10" i="4"/>
  <c r="AA9" i="4"/>
  <c r="Z9" i="4"/>
  <c r="Y9" i="4"/>
  <c r="X9" i="4"/>
  <c r="W9" i="4"/>
  <c r="V9" i="4"/>
  <c r="U9" i="4"/>
  <c r="T9" i="4"/>
  <c r="S9" i="4"/>
  <c r="R9" i="4"/>
  <c r="AA8" i="4"/>
  <c r="Z8" i="4"/>
  <c r="Y8" i="4"/>
  <c r="X8" i="4"/>
  <c r="W8" i="4"/>
  <c r="V8" i="4"/>
  <c r="U8" i="4"/>
  <c r="T8" i="4"/>
  <c r="S8" i="4"/>
  <c r="R8" i="4"/>
  <c r="AA7" i="4"/>
  <c r="Z7" i="4"/>
  <c r="Y7" i="4"/>
  <c r="X7" i="4"/>
  <c r="W7" i="4"/>
  <c r="V7" i="4"/>
  <c r="U7" i="4"/>
  <c r="T7" i="4"/>
  <c r="S7" i="4"/>
  <c r="R7" i="4"/>
  <c r="AA6" i="4"/>
  <c r="Z6" i="4"/>
  <c r="Y6" i="4"/>
  <c r="X6" i="4"/>
  <c r="W6" i="4"/>
  <c r="V6" i="4"/>
  <c r="U6" i="4"/>
  <c r="T6" i="4"/>
  <c r="S6" i="4"/>
  <c r="R6" i="4"/>
  <c r="AA5" i="4"/>
  <c r="Z5" i="4"/>
  <c r="Y5" i="4"/>
  <c r="X5" i="4"/>
  <c r="W5" i="4"/>
  <c r="V5" i="4"/>
  <c r="U5" i="4"/>
  <c r="T5" i="4"/>
  <c r="S5" i="4"/>
  <c r="R5" i="4"/>
  <c r="AA4" i="4"/>
  <c r="Z4" i="4"/>
  <c r="Y4" i="4"/>
  <c r="X4" i="4"/>
  <c r="W4" i="4"/>
  <c r="V4" i="4"/>
  <c r="U4" i="4"/>
  <c r="T4" i="4"/>
  <c r="S4" i="4"/>
  <c r="R4" i="4"/>
  <c r="AA3" i="4"/>
  <c r="Z3" i="4"/>
  <c r="Y3" i="4"/>
  <c r="X3" i="4"/>
  <c r="W3" i="4"/>
  <c r="V3" i="4"/>
  <c r="U3" i="4"/>
  <c r="T3" i="4"/>
  <c r="S3" i="4"/>
  <c r="R3" i="4"/>
  <c r="AC2" i="4"/>
  <c r="AB2" i="4"/>
  <c r="Y59" i="3"/>
  <c r="T59" i="3"/>
  <c r="P59" i="3"/>
  <c r="O47" i="3"/>
  <c r="O46" i="3"/>
  <c r="Y45" i="3"/>
  <c r="O45" i="3"/>
  <c r="AC41" i="3"/>
  <c r="AB41" i="3"/>
  <c r="Z41" i="3"/>
  <c r="Y41" i="3"/>
  <c r="X41" i="3"/>
  <c r="W41" i="3"/>
  <c r="V41" i="3"/>
  <c r="U41" i="3"/>
  <c r="T41" i="3"/>
  <c r="S41" i="3"/>
  <c r="R41" i="3"/>
  <c r="AC40" i="3"/>
  <c r="AB40" i="3"/>
  <c r="Z40" i="3"/>
  <c r="Y40" i="3"/>
  <c r="X40" i="3"/>
  <c r="W40" i="3"/>
  <c r="V40" i="3"/>
  <c r="U40" i="3"/>
  <c r="T40" i="3"/>
  <c r="S40" i="3"/>
  <c r="AC39" i="3"/>
  <c r="AB39" i="3"/>
  <c r="Z39" i="3"/>
  <c r="Y39" i="3"/>
  <c r="X39" i="3"/>
  <c r="W39" i="3"/>
  <c r="V39" i="3"/>
  <c r="U39" i="3"/>
  <c r="T39" i="3"/>
  <c r="S39" i="3"/>
  <c r="R39" i="3"/>
  <c r="AC38" i="3"/>
  <c r="AB38" i="3"/>
  <c r="Z38" i="3"/>
  <c r="Y38" i="3"/>
  <c r="X38" i="3"/>
  <c r="W38" i="3"/>
  <c r="V38" i="3"/>
  <c r="U38" i="3"/>
  <c r="T38" i="3"/>
  <c r="S38" i="3"/>
  <c r="R38" i="3"/>
  <c r="AA37" i="3"/>
  <c r="Z37" i="3"/>
  <c r="Y37" i="3"/>
  <c r="X37" i="3"/>
  <c r="W37" i="3"/>
  <c r="V37" i="3"/>
  <c r="U37" i="3"/>
  <c r="T37" i="3"/>
  <c r="S37" i="3"/>
  <c r="R37" i="3"/>
  <c r="AA36" i="3"/>
  <c r="Z36" i="3"/>
  <c r="Y36" i="3"/>
  <c r="X36" i="3"/>
  <c r="W36" i="3"/>
  <c r="V36" i="3"/>
  <c r="U36" i="3"/>
  <c r="T36" i="3"/>
  <c r="S36" i="3"/>
  <c r="R36" i="3"/>
  <c r="AA35" i="3"/>
  <c r="Z35" i="3"/>
  <c r="Y35" i="3"/>
  <c r="X35" i="3"/>
  <c r="W35" i="3"/>
  <c r="V35" i="3"/>
  <c r="U35" i="3"/>
  <c r="T35" i="3"/>
  <c r="S35" i="3"/>
  <c r="R35" i="3"/>
  <c r="AA34" i="3"/>
  <c r="Z34" i="3"/>
  <c r="Y34" i="3"/>
  <c r="X34" i="3"/>
  <c r="W34" i="3"/>
  <c r="V34" i="3"/>
  <c r="U34" i="3"/>
  <c r="T34" i="3"/>
  <c r="S34" i="3"/>
  <c r="R34" i="3"/>
  <c r="AA33" i="3"/>
  <c r="Z33" i="3"/>
  <c r="Y33" i="3"/>
  <c r="X33" i="3"/>
  <c r="W33" i="3"/>
  <c r="V33" i="3"/>
  <c r="U33" i="3"/>
  <c r="T33" i="3"/>
  <c r="S33" i="3"/>
  <c r="R33" i="3"/>
  <c r="AA32" i="3"/>
  <c r="Z32" i="3"/>
  <c r="Y32" i="3"/>
  <c r="X32" i="3"/>
  <c r="W32" i="3"/>
  <c r="V32" i="3"/>
  <c r="U32" i="3"/>
  <c r="T32" i="3"/>
  <c r="S32" i="3"/>
  <c r="R32" i="3"/>
  <c r="AA31" i="3"/>
  <c r="Z31" i="3"/>
  <c r="Y31" i="3"/>
  <c r="X31" i="3"/>
  <c r="W31" i="3"/>
  <c r="V31" i="3"/>
  <c r="U31" i="3"/>
  <c r="T31" i="3"/>
  <c r="S31" i="3"/>
  <c r="R31" i="3"/>
  <c r="AA30" i="3"/>
  <c r="Z30" i="3"/>
  <c r="Y30" i="3"/>
  <c r="X30" i="3"/>
  <c r="W30" i="3"/>
  <c r="V30" i="3"/>
  <c r="U30" i="3"/>
  <c r="T30" i="3"/>
  <c r="S30" i="3"/>
  <c r="R30" i="3"/>
  <c r="AA29" i="3"/>
  <c r="Z29" i="3"/>
  <c r="Y29" i="3"/>
  <c r="X29" i="3"/>
  <c r="W29" i="3"/>
  <c r="V29" i="3"/>
  <c r="U29" i="3"/>
  <c r="T29" i="3"/>
  <c r="S29" i="3"/>
  <c r="R29" i="3"/>
  <c r="AA28" i="3"/>
  <c r="Z28" i="3"/>
  <c r="Y28" i="3"/>
  <c r="X28" i="3"/>
  <c r="W28" i="3"/>
  <c r="V28" i="3"/>
  <c r="U28" i="3"/>
  <c r="T28" i="3"/>
  <c r="S28" i="3"/>
  <c r="R28" i="3"/>
  <c r="AA27" i="3"/>
  <c r="Z27" i="3"/>
  <c r="Y27" i="3"/>
  <c r="X27" i="3"/>
  <c r="W27" i="3"/>
  <c r="V27" i="3"/>
  <c r="U27" i="3"/>
  <c r="T27" i="3"/>
  <c r="S27" i="3"/>
  <c r="R27" i="3"/>
  <c r="AA26" i="3"/>
  <c r="Z26" i="3"/>
  <c r="Y26" i="3"/>
  <c r="X26" i="3"/>
  <c r="W26" i="3"/>
  <c r="V26" i="3"/>
  <c r="U26" i="3"/>
  <c r="T26" i="3"/>
  <c r="S26" i="3"/>
  <c r="R26" i="3"/>
  <c r="AA25" i="3"/>
  <c r="Z25" i="3"/>
  <c r="Y25" i="3"/>
  <c r="X25" i="3"/>
  <c r="W25" i="3"/>
  <c r="V25" i="3"/>
  <c r="U25" i="3"/>
  <c r="T25" i="3"/>
  <c r="S25" i="3"/>
  <c r="R25" i="3"/>
  <c r="AA24" i="3"/>
  <c r="Z24" i="3"/>
  <c r="Y24" i="3"/>
  <c r="X24" i="3"/>
  <c r="W24" i="3"/>
  <c r="V24" i="3"/>
  <c r="U24" i="3"/>
  <c r="T24" i="3"/>
  <c r="S24" i="3"/>
  <c r="R24" i="3"/>
  <c r="AA23" i="3"/>
  <c r="Z23" i="3"/>
  <c r="Y23" i="3"/>
  <c r="X23" i="3"/>
  <c r="W23" i="3"/>
  <c r="V23" i="3"/>
  <c r="U23" i="3"/>
  <c r="T23" i="3"/>
  <c r="S23" i="3"/>
  <c r="R23" i="3"/>
  <c r="AA22" i="3"/>
  <c r="Z22" i="3"/>
  <c r="Y22" i="3"/>
  <c r="X22" i="3"/>
  <c r="W22" i="3"/>
  <c r="V22" i="3"/>
  <c r="U22" i="3"/>
  <c r="T22" i="3"/>
  <c r="S22" i="3"/>
  <c r="R22" i="3"/>
  <c r="AA21" i="3"/>
  <c r="Z21" i="3"/>
  <c r="Y21" i="3"/>
  <c r="X21" i="3"/>
  <c r="W21" i="3"/>
  <c r="V21" i="3"/>
  <c r="U21" i="3"/>
  <c r="T21" i="3"/>
  <c r="S21" i="3"/>
  <c r="R21" i="3"/>
  <c r="AA20" i="3"/>
  <c r="Z20" i="3"/>
  <c r="Y20" i="3"/>
  <c r="X20" i="3"/>
  <c r="W20" i="3"/>
  <c r="V20" i="3"/>
  <c r="U20" i="3"/>
  <c r="T20" i="3"/>
  <c r="S20" i="3"/>
  <c r="R20" i="3"/>
  <c r="AA19" i="3"/>
  <c r="Z19" i="3"/>
  <c r="Y19" i="3"/>
  <c r="X19" i="3"/>
  <c r="W19" i="3"/>
  <c r="V19" i="3"/>
  <c r="U19" i="3"/>
  <c r="T19" i="3"/>
  <c r="S19" i="3"/>
  <c r="R19" i="3"/>
  <c r="AA18" i="3"/>
  <c r="Z18" i="3"/>
  <c r="Y18" i="3"/>
  <c r="X18" i="3"/>
  <c r="W18" i="3"/>
  <c r="V18" i="3"/>
  <c r="U18" i="3"/>
  <c r="T18" i="3"/>
  <c r="S18" i="3"/>
  <c r="R18" i="3"/>
  <c r="AA17" i="3"/>
  <c r="Z17" i="3"/>
  <c r="Y17" i="3"/>
  <c r="X17" i="3"/>
  <c r="W17" i="3"/>
  <c r="V17" i="3"/>
  <c r="U17" i="3"/>
  <c r="T17" i="3"/>
  <c r="S17" i="3"/>
  <c r="R17" i="3"/>
  <c r="AA16" i="3"/>
  <c r="Z16" i="3"/>
  <c r="Y16" i="3"/>
  <c r="X16" i="3"/>
  <c r="W16" i="3"/>
  <c r="V16" i="3"/>
  <c r="U16" i="3"/>
  <c r="T16" i="3"/>
  <c r="S16" i="3"/>
  <c r="R16" i="3"/>
  <c r="AA15" i="3"/>
  <c r="Z15" i="3"/>
  <c r="Y15" i="3"/>
  <c r="X15" i="3"/>
  <c r="W15" i="3"/>
  <c r="V15" i="3"/>
  <c r="U15" i="3"/>
  <c r="T15" i="3"/>
  <c r="S15" i="3"/>
  <c r="R15" i="3"/>
  <c r="AA14" i="3"/>
  <c r="Z14" i="3"/>
  <c r="Y14" i="3"/>
  <c r="X14" i="3"/>
  <c r="W14" i="3"/>
  <c r="V14" i="3"/>
  <c r="U14" i="3"/>
  <c r="T14" i="3"/>
  <c r="S14" i="3"/>
  <c r="R14" i="3"/>
  <c r="AA13" i="3"/>
  <c r="Z13" i="3"/>
  <c r="Y13" i="3"/>
  <c r="X13" i="3"/>
  <c r="W13" i="3"/>
  <c r="V13" i="3"/>
  <c r="U13" i="3"/>
  <c r="T13" i="3"/>
  <c r="S13" i="3"/>
  <c r="R13" i="3"/>
  <c r="AA12" i="3"/>
  <c r="Z12" i="3"/>
  <c r="Y12" i="3"/>
  <c r="X12" i="3"/>
  <c r="W12" i="3"/>
  <c r="V12" i="3"/>
  <c r="U12" i="3"/>
  <c r="T12" i="3"/>
  <c r="S12" i="3"/>
  <c r="R12" i="3"/>
  <c r="AA11" i="3"/>
  <c r="Z11" i="3"/>
  <c r="Y11" i="3"/>
  <c r="X11" i="3"/>
  <c r="W11" i="3"/>
  <c r="V11" i="3"/>
  <c r="U11" i="3"/>
  <c r="T11" i="3"/>
  <c r="S11" i="3"/>
  <c r="R11" i="3"/>
  <c r="AA10" i="3"/>
  <c r="Z10" i="3"/>
  <c r="Y10" i="3"/>
  <c r="X10" i="3"/>
  <c r="W10" i="3"/>
  <c r="V10" i="3"/>
  <c r="U10" i="3"/>
  <c r="T10" i="3"/>
  <c r="S10" i="3"/>
  <c r="R10" i="3"/>
  <c r="AA9" i="3"/>
  <c r="Z9" i="3"/>
  <c r="Y9" i="3"/>
  <c r="X9" i="3"/>
  <c r="W9" i="3"/>
  <c r="V9" i="3"/>
  <c r="U9" i="3"/>
  <c r="T9" i="3"/>
  <c r="S9" i="3"/>
  <c r="R9" i="3"/>
  <c r="AA8" i="3"/>
  <c r="Z8" i="3"/>
  <c r="Y8" i="3"/>
  <c r="X8" i="3"/>
  <c r="W8" i="3"/>
  <c r="V8" i="3"/>
  <c r="U8" i="3"/>
  <c r="T8" i="3"/>
  <c r="S8" i="3"/>
  <c r="R8" i="3"/>
  <c r="AA7" i="3"/>
  <c r="Z7" i="3"/>
  <c r="Y7" i="3"/>
  <c r="X7" i="3"/>
  <c r="W7" i="3"/>
  <c r="V7" i="3"/>
  <c r="U7" i="3"/>
  <c r="T7" i="3"/>
  <c r="S7" i="3"/>
  <c r="R7" i="3"/>
  <c r="AA6" i="3"/>
  <c r="Z6" i="3"/>
  <c r="Y6" i="3"/>
  <c r="X6" i="3"/>
  <c r="W6" i="3"/>
  <c r="V6" i="3"/>
  <c r="U6" i="3"/>
  <c r="T6" i="3"/>
  <c r="S6" i="3"/>
  <c r="R6" i="3"/>
  <c r="AA5" i="3"/>
  <c r="Z5" i="3"/>
  <c r="Y5" i="3"/>
  <c r="X5" i="3"/>
  <c r="W5" i="3"/>
  <c r="V5" i="3"/>
  <c r="U5" i="3"/>
  <c r="T5" i="3"/>
  <c r="S5" i="3"/>
  <c r="R5" i="3"/>
  <c r="AA4" i="3"/>
  <c r="AC4" i="3" s="1"/>
  <c r="Z4" i="3"/>
  <c r="Y4" i="3"/>
  <c r="X4" i="3"/>
  <c r="W4" i="3"/>
  <c r="V4" i="3"/>
  <c r="U4" i="3"/>
  <c r="T4" i="3"/>
  <c r="S4" i="3"/>
  <c r="R4" i="3"/>
  <c r="AA3" i="3"/>
  <c r="Z3" i="3"/>
  <c r="Y3" i="3"/>
  <c r="X3" i="3"/>
  <c r="W3" i="3"/>
  <c r="V3" i="3"/>
  <c r="U3" i="3"/>
  <c r="T3" i="3"/>
  <c r="S3" i="3"/>
  <c r="R3" i="3"/>
  <c r="AC2" i="3"/>
  <c r="AB2" i="3"/>
  <c r="AC3" i="4" l="1"/>
  <c r="AC5" i="4"/>
  <c r="AC7" i="4"/>
  <c r="AC9" i="4"/>
  <c r="AC11" i="4"/>
  <c r="AC13" i="4"/>
  <c r="AC15" i="4"/>
  <c r="AC17" i="4"/>
  <c r="AC19" i="4"/>
  <c r="AC21" i="4"/>
  <c r="AC4" i="4"/>
  <c r="AC6" i="4"/>
  <c r="AC10" i="4"/>
  <c r="AC12" i="4"/>
  <c r="AC14" i="4"/>
  <c r="AC18" i="4"/>
  <c r="AC14" i="3"/>
  <c r="AC3" i="3"/>
  <c r="AC18" i="3"/>
  <c r="AC5" i="3"/>
  <c r="AC7" i="3"/>
  <c r="AC6" i="3"/>
  <c r="AC10" i="3"/>
  <c r="AC12" i="3"/>
  <c r="AC9" i="3"/>
  <c r="AC11" i="3"/>
  <c r="AC13" i="3"/>
  <c r="AC15" i="3"/>
  <c r="AC17" i="3"/>
  <c r="AC19" i="3"/>
  <c r="AC21" i="3"/>
  <c r="AC8" i="3"/>
  <c r="AC23" i="4"/>
  <c r="AC25" i="4"/>
  <c r="AC27" i="4"/>
  <c r="AC29" i="4"/>
  <c r="AC31" i="4"/>
  <c r="AC33" i="4"/>
  <c r="AC35" i="4"/>
  <c r="AC37" i="4"/>
  <c r="AC8" i="4"/>
  <c r="AC16" i="4"/>
  <c r="AC20" i="4"/>
  <c r="AC22" i="4"/>
  <c r="AC24" i="4"/>
  <c r="AC26" i="4"/>
  <c r="AC28" i="4"/>
  <c r="AC30" i="4"/>
  <c r="AC32" i="4"/>
  <c r="AC34" i="4"/>
  <c r="AC36" i="4"/>
  <c r="AB3" i="4"/>
  <c r="AB4" i="4"/>
  <c r="AB5" i="4"/>
  <c r="AB6" i="4"/>
  <c r="AB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C22" i="3"/>
  <c r="AC23" i="3"/>
  <c r="AC25" i="3"/>
  <c r="AC27" i="3"/>
  <c r="AC29" i="3"/>
  <c r="AC31" i="3"/>
  <c r="AC33" i="3"/>
  <c r="AC35" i="3"/>
  <c r="AC37" i="3"/>
  <c r="AC16" i="3"/>
  <c r="AC20" i="3"/>
  <c r="AC24" i="3"/>
  <c r="AC26" i="3"/>
  <c r="AC28" i="3"/>
  <c r="AC30" i="3"/>
  <c r="AC32" i="3"/>
  <c r="AC34" i="3"/>
  <c r="AC36" i="3"/>
  <c r="AB3" i="3"/>
  <c r="AB4"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V27" i="1"/>
  <c r="W27" i="1"/>
  <c r="X27" i="1"/>
  <c r="Y27" i="1"/>
  <c r="Z27" i="1"/>
  <c r="AA27" i="1"/>
  <c r="V28" i="1"/>
  <c r="W28" i="1"/>
  <c r="X28" i="1"/>
  <c r="Y28" i="1"/>
  <c r="Z28" i="1"/>
  <c r="AA28" i="1"/>
  <c r="V29" i="1"/>
  <c r="W29" i="1"/>
  <c r="X29" i="1"/>
  <c r="Y29" i="1"/>
  <c r="Z29" i="1"/>
  <c r="AA29" i="1"/>
  <c r="V30" i="1"/>
  <c r="W30" i="1"/>
  <c r="X30" i="1"/>
  <c r="Y30" i="1"/>
  <c r="Z30" i="1"/>
  <c r="AA30" i="1"/>
  <c r="V31" i="1"/>
  <c r="W31" i="1"/>
  <c r="X31" i="1"/>
  <c r="Y31" i="1"/>
  <c r="Z31" i="1"/>
  <c r="AA31" i="1"/>
  <c r="V32" i="1"/>
  <c r="W32" i="1"/>
  <c r="X32" i="1"/>
  <c r="Y32" i="1"/>
  <c r="Z32" i="1"/>
  <c r="AA32" i="1"/>
  <c r="V33" i="1"/>
  <c r="W33" i="1"/>
  <c r="X33" i="1"/>
  <c r="Y33" i="1"/>
  <c r="Z33" i="1"/>
  <c r="AA33" i="1"/>
  <c r="V34" i="1"/>
  <c r="W34" i="1"/>
  <c r="X34" i="1"/>
  <c r="Y34" i="1"/>
  <c r="Z34" i="1"/>
  <c r="AA34" i="1"/>
  <c r="V35" i="1"/>
  <c r="W35" i="1"/>
  <c r="X35" i="1"/>
  <c r="Y35" i="1"/>
  <c r="Z35" i="1"/>
  <c r="AA35" i="1"/>
  <c r="V36" i="1"/>
  <c r="W36" i="1"/>
  <c r="X36" i="1"/>
  <c r="Y36" i="1"/>
  <c r="Z36" i="1"/>
  <c r="AA36" i="1"/>
  <c r="V37" i="1"/>
  <c r="W37" i="1"/>
  <c r="X37" i="1"/>
  <c r="Y37" i="1"/>
  <c r="Z37" i="1"/>
  <c r="AA37" i="1"/>
  <c r="V38" i="1"/>
  <c r="W38" i="1"/>
  <c r="X38" i="1"/>
  <c r="Y38" i="1"/>
  <c r="Z38" i="1"/>
  <c r="V39" i="1"/>
  <c r="W39" i="1"/>
  <c r="X39" i="1"/>
  <c r="Y39" i="1"/>
  <c r="Z39" i="1"/>
  <c r="AB39" i="1"/>
  <c r="V40" i="1"/>
  <c r="W40" i="1"/>
  <c r="X40" i="1"/>
  <c r="Y40" i="1"/>
  <c r="Z40" i="1"/>
  <c r="V41" i="1"/>
  <c r="W41" i="1"/>
  <c r="X41" i="1"/>
  <c r="Y41" i="1"/>
  <c r="Z41" i="1"/>
  <c r="AB41" i="1"/>
  <c r="V21" i="1"/>
  <c r="W21" i="1"/>
  <c r="X21" i="1"/>
  <c r="Y21" i="1"/>
  <c r="Z21" i="1"/>
  <c r="AA21" i="1"/>
  <c r="V22" i="1"/>
  <c r="W22" i="1"/>
  <c r="X22" i="1"/>
  <c r="Y22" i="1"/>
  <c r="Z22" i="1"/>
  <c r="AA22" i="1"/>
  <c r="V23" i="1"/>
  <c r="W23" i="1"/>
  <c r="X23" i="1"/>
  <c r="Y23" i="1"/>
  <c r="Z23" i="1"/>
  <c r="AA23" i="1"/>
  <c r="V24" i="1"/>
  <c r="W24" i="1"/>
  <c r="X24" i="1"/>
  <c r="Y24" i="1"/>
  <c r="Z24" i="1"/>
  <c r="AA24" i="1"/>
  <c r="V25" i="1"/>
  <c r="W25" i="1"/>
  <c r="X25" i="1"/>
  <c r="Y25" i="1"/>
  <c r="Z25" i="1"/>
  <c r="AA25" i="1"/>
  <c r="V26" i="1"/>
  <c r="W26" i="1"/>
  <c r="X26" i="1"/>
  <c r="Y26" i="1"/>
  <c r="Z26" i="1"/>
  <c r="AA26" i="1"/>
  <c r="V11" i="1"/>
  <c r="W11" i="1"/>
  <c r="X11" i="1"/>
  <c r="Y11" i="1"/>
  <c r="Z11" i="1"/>
  <c r="AA11" i="1"/>
  <c r="AC11" i="1" s="1"/>
  <c r="V12" i="1"/>
  <c r="W12" i="1"/>
  <c r="X12" i="1"/>
  <c r="Y12" i="1"/>
  <c r="Z12" i="1"/>
  <c r="AA12" i="1"/>
  <c r="V13" i="1"/>
  <c r="W13" i="1"/>
  <c r="X13" i="1"/>
  <c r="Y13" i="1"/>
  <c r="Z13" i="1"/>
  <c r="AA13" i="1"/>
  <c r="V14" i="1"/>
  <c r="W14" i="1"/>
  <c r="X14" i="1"/>
  <c r="Y14" i="1"/>
  <c r="Z14" i="1"/>
  <c r="AA14" i="1"/>
  <c r="V15" i="1"/>
  <c r="W15" i="1"/>
  <c r="X15" i="1"/>
  <c r="Y15" i="1"/>
  <c r="Z15" i="1"/>
  <c r="AA15" i="1"/>
  <c r="V16" i="1"/>
  <c r="W16" i="1"/>
  <c r="X16" i="1"/>
  <c r="Y16" i="1"/>
  <c r="Z16" i="1"/>
  <c r="AA16" i="1"/>
  <c r="V17" i="1"/>
  <c r="W17" i="1"/>
  <c r="X17" i="1"/>
  <c r="Y17" i="1"/>
  <c r="Z17" i="1"/>
  <c r="AA17" i="1"/>
  <c r="V18" i="1"/>
  <c r="W18" i="1"/>
  <c r="X18" i="1"/>
  <c r="Y18" i="1"/>
  <c r="Z18" i="1"/>
  <c r="AA18" i="1"/>
  <c r="V19" i="1"/>
  <c r="W19" i="1"/>
  <c r="X19" i="1"/>
  <c r="Y19" i="1"/>
  <c r="Z19" i="1"/>
  <c r="AA19" i="1"/>
  <c r="V20" i="1"/>
  <c r="W20" i="1"/>
  <c r="X20" i="1"/>
  <c r="Y20" i="1"/>
  <c r="Z20" i="1"/>
  <c r="AA20" i="1"/>
  <c r="V3" i="1"/>
  <c r="W3" i="1"/>
  <c r="X3" i="1"/>
  <c r="Y3" i="1"/>
  <c r="Z3" i="1"/>
  <c r="AA3" i="1"/>
  <c r="V4" i="1"/>
  <c r="W4" i="1"/>
  <c r="X4" i="1"/>
  <c r="Y4" i="1"/>
  <c r="Z4" i="1"/>
  <c r="AA4" i="1"/>
  <c r="V5" i="1"/>
  <c r="W5" i="1"/>
  <c r="X5" i="1"/>
  <c r="Y5" i="1"/>
  <c r="Z5" i="1"/>
  <c r="AA5" i="1"/>
  <c r="V6" i="1"/>
  <c r="W6" i="1"/>
  <c r="X6" i="1"/>
  <c r="Y6" i="1"/>
  <c r="Z6" i="1"/>
  <c r="AA6" i="1"/>
  <c r="V7" i="1"/>
  <c r="W7" i="1"/>
  <c r="X7" i="1"/>
  <c r="Y7" i="1"/>
  <c r="Z7" i="1"/>
  <c r="AA7" i="1"/>
  <c r="V8" i="1"/>
  <c r="W8" i="1"/>
  <c r="X8" i="1"/>
  <c r="Y8" i="1"/>
  <c r="Z8" i="1"/>
  <c r="AA8" i="1"/>
  <c r="V9" i="1"/>
  <c r="W9" i="1"/>
  <c r="X9" i="1"/>
  <c r="Y9" i="1"/>
  <c r="Z9" i="1"/>
  <c r="AA9" i="1"/>
  <c r="AC9" i="1" s="1"/>
  <c r="V10" i="1"/>
  <c r="W10" i="1"/>
  <c r="X10" i="1"/>
  <c r="Y10" i="1"/>
  <c r="Z10" i="1"/>
  <c r="AA10" i="1"/>
  <c r="AB38" i="1"/>
  <c r="AC38" i="1"/>
  <c r="AC39" i="1"/>
  <c r="AB40" i="1"/>
  <c r="AC40" i="1"/>
  <c r="AC41" i="1"/>
  <c r="AC2" i="1"/>
  <c r="AB2" i="1"/>
  <c r="AC5" i="1"/>
  <c r="AC6" i="1"/>
  <c r="U28" i="1"/>
  <c r="U27" i="1"/>
  <c r="U22" i="1"/>
  <c r="S21" i="1"/>
  <c r="R21" i="1"/>
  <c r="R30" i="1"/>
  <c r="AB21" i="1" l="1"/>
  <c r="AC3" i="1"/>
  <c r="AC21" i="1"/>
  <c r="AC15" i="1"/>
  <c r="AC13" i="1"/>
  <c r="AC18" i="1"/>
  <c r="AC14" i="1"/>
  <c r="AC10" i="1"/>
  <c r="AC17" i="1"/>
  <c r="AC12" i="1"/>
  <c r="AC4" i="1"/>
  <c r="AC19" i="1"/>
  <c r="AC7" i="1"/>
  <c r="AC36" i="1"/>
  <c r="AC32" i="1"/>
  <c r="AC28" i="1"/>
  <c r="AC34" i="1"/>
  <c r="AC30" i="1"/>
  <c r="AC26" i="1"/>
  <c r="AC22" i="1"/>
  <c r="AC37" i="1"/>
  <c r="AC33" i="1"/>
  <c r="AC29" i="1"/>
  <c r="AC25" i="1"/>
  <c r="AC24" i="1"/>
  <c r="AC20" i="1"/>
  <c r="AC16" i="1"/>
  <c r="AC8" i="1"/>
  <c r="AC35" i="1"/>
  <c r="AC31" i="1"/>
  <c r="AC27" i="1"/>
  <c r="AC23" i="1"/>
  <c r="AB30" i="1"/>
  <c r="R20" i="1" l="1"/>
  <c r="AB20" i="1" s="1"/>
  <c r="R19" i="1"/>
  <c r="AB19" i="1" s="1"/>
  <c r="R23" i="1" l="1"/>
  <c r="AB23" i="1" s="1"/>
  <c r="S41" i="1" l="1"/>
  <c r="T41" i="1"/>
  <c r="U41" i="1"/>
  <c r="R41" i="1"/>
  <c r="T40" i="1"/>
  <c r="U40" i="1"/>
  <c r="S40" i="1"/>
  <c r="S39" i="1"/>
  <c r="T39" i="1"/>
  <c r="U39" i="1"/>
  <c r="R39" i="1"/>
  <c r="S38" i="1"/>
  <c r="T38" i="1"/>
  <c r="U38" i="1"/>
  <c r="R38" i="1"/>
  <c r="S37" i="1"/>
  <c r="T37" i="1"/>
  <c r="U37" i="1"/>
  <c r="R37" i="1"/>
  <c r="AB37" i="1" s="1"/>
  <c r="R36" i="1"/>
  <c r="AB36" i="1" s="1"/>
  <c r="S36" i="1"/>
  <c r="T36" i="1"/>
  <c r="U36" i="1"/>
  <c r="S35" i="1"/>
  <c r="T35" i="1"/>
  <c r="U35" i="1"/>
  <c r="R35" i="1"/>
  <c r="AB35" i="1" s="1"/>
  <c r="S34" i="1"/>
  <c r="T34" i="1"/>
  <c r="U34" i="1"/>
  <c r="R34" i="1"/>
  <c r="AB34" i="1" s="1"/>
  <c r="S33" i="1"/>
  <c r="T33" i="1"/>
  <c r="U33" i="1"/>
  <c r="R33" i="1"/>
  <c r="AB33" i="1" s="1"/>
  <c r="S32" i="1"/>
  <c r="T32" i="1"/>
  <c r="U32" i="1"/>
  <c r="R32" i="1"/>
  <c r="AB32" i="1" s="1"/>
  <c r="S31" i="1"/>
  <c r="T31" i="1"/>
  <c r="U31" i="1"/>
  <c r="R31" i="1"/>
  <c r="AB31" i="1" s="1"/>
  <c r="S30" i="1"/>
  <c r="T30" i="1"/>
  <c r="U30" i="1"/>
  <c r="S29" i="1"/>
  <c r="T29" i="1"/>
  <c r="U29" i="1"/>
  <c r="R29" i="1"/>
  <c r="AB29" i="1" s="1"/>
  <c r="S28" i="1"/>
  <c r="T28" i="1"/>
  <c r="R28" i="1"/>
  <c r="AB28" i="1" s="1"/>
  <c r="S27" i="1"/>
  <c r="T27" i="1"/>
  <c r="R27" i="1"/>
  <c r="AB27" i="1" s="1"/>
  <c r="R26" i="1"/>
  <c r="AB26" i="1" s="1"/>
  <c r="S26" i="1"/>
  <c r="T26" i="1"/>
  <c r="U26" i="1"/>
  <c r="S25" i="1"/>
  <c r="T25" i="1"/>
  <c r="U25" i="1"/>
  <c r="R25" i="1"/>
  <c r="AB25" i="1" s="1"/>
  <c r="S24" i="1"/>
  <c r="T24" i="1"/>
  <c r="U24" i="1"/>
  <c r="R24" i="1"/>
  <c r="AB24" i="1" s="1"/>
  <c r="S23" i="1"/>
  <c r="T23" i="1"/>
  <c r="U23" i="1"/>
  <c r="T22" i="1"/>
  <c r="S22" i="1"/>
  <c r="R22" i="1"/>
  <c r="AB22" i="1" s="1"/>
  <c r="T21" i="1"/>
  <c r="U21" i="1"/>
  <c r="U20" i="1"/>
  <c r="T20" i="1"/>
  <c r="S20" i="1"/>
  <c r="S17" i="1"/>
  <c r="T17" i="1"/>
  <c r="U17" i="1"/>
  <c r="S18" i="1"/>
  <c r="T18" i="1"/>
  <c r="U18" i="1"/>
  <c r="S19" i="1"/>
  <c r="T19" i="1"/>
  <c r="U19" i="1"/>
  <c r="R18" i="1"/>
  <c r="AB18" i="1" s="1"/>
  <c r="R17" i="1"/>
  <c r="AB17" i="1" s="1"/>
  <c r="U16" i="1"/>
  <c r="T16" i="1"/>
  <c r="S16" i="1"/>
  <c r="R16" i="1"/>
  <c r="AB16" i="1" s="1"/>
  <c r="S11" i="1"/>
  <c r="T11" i="1"/>
  <c r="U11" i="1"/>
  <c r="S12" i="1"/>
  <c r="T12" i="1"/>
  <c r="U12" i="1"/>
  <c r="S13" i="1"/>
  <c r="T13" i="1"/>
  <c r="U13" i="1"/>
  <c r="S14" i="1"/>
  <c r="T14" i="1"/>
  <c r="U14" i="1"/>
  <c r="S15" i="1"/>
  <c r="T15" i="1"/>
  <c r="U15" i="1"/>
  <c r="R12" i="1"/>
  <c r="AB12" i="1" s="1"/>
  <c r="R13" i="1"/>
  <c r="AB13" i="1" s="1"/>
  <c r="R14" i="1"/>
  <c r="AB14" i="1" s="1"/>
  <c r="R15" i="1"/>
  <c r="AB15" i="1" s="1"/>
  <c r="R11" i="1"/>
  <c r="AB11" i="1" s="1"/>
  <c r="S9" i="1"/>
  <c r="T9" i="1"/>
  <c r="U9" i="1"/>
  <c r="S10" i="1"/>
  <c r="T10" i="1"/>
  <c r="U10" i="1"/>
  <c r="R10" i="1"/>
  <c r="AB10" i="1" s="1"/>
  <c r="R9" i="1"/>
  <c r="AB9" i="1" s="1"/>
  <c r="U8" i="1"/>
  <c r="T8" i="1"/>
  <c r="S8" i="1"/>
  <c r="R8" i="1"/>
  <c r="AB8" i="1" s="1"/>
  <c r="S4" i="1"/>
  <c r="T4" i="1"/>
  <c r="U4" i="1"/>
  <c r="S5" i="1"/>
  <c r="T5" i="1"/>
  <c r="U5" i="1"/>
  <c r="S6" i="1"/>
  <c r="T6" i="1"/>
  <c r="U6" i="1"/>
  <c r="S7" i="1"/>
  <c r="T7" i="1"/>
  <c r="U7" i="1"/>
  <c r="R5" i="1"/>
  <c r="AB5" i="1" s="1"/>
  <c r="R6" i="1"/>
  <c r="AB6" i="1" s="1"/>
  <c r="R7" i="1"/>
  <c r="AB7" i="1" s="1"/>
  <c r="R4" i="1"/>
  <c r="AB4" i="1" s="1"/>
  <c r="S3" i="1"/>
  <c r="T3" i="1"/>
  <c r="U3" i="1"/>
  <c r="R3" i="1"/>
  <c r="AB3" i="1" s="1"/>
  <c r="Y59" i="1"/>
  <c r="T59" i="1"/>
  <c r="P59" i="1"/>
  <c r="O47" i="1"/>
  <c r="O46" i="1"/>
  <c r="Y45" i="1"/>
  <c r="O45" i="1"/>
</calcChain>
</file>

<file path=xl/sharedStrings.xml><?xml version="1.0" encoding="utf-8"?>
<sst xmlns="http://schemas.openxmlformats.org/spreadsheetml/2006/main" count="1235" uniqueCount="136">
  <si>
    <t>Adjusted values (£)</t>
  </si>
  <si>
    <t>Variable</t>
  </si>
  <si>
    <t>Segment totals</t>
  </si>
  <si>
    <t>Active vessels (#)</t>
  </si>
  <si>
    <t>Power (kW)</t>
  </si>
  <si>
    <t>Registered Tonnage (GT)</t>
  </si>
  <si>
    <t>VCU (unit)</t>
  </si>
  <si>
    <t>Landings (tonnes)</t>
  </si>
  <si>
    <t>Fishing Income (£ million)</t>
  </si>
  <si>
    <t>Days at Sea (days)</t>
  </si>
  <si>
    <t>FTEs (#)</t>
  </si>
  <si>
    <t>Vessel characteristics
(Average per vessel)</t>
  </si>
  <si>
    <t>Length (m)</t>
  </si>
  <si>
    <t>Fishing Income (£'000)</t>
  </si>
  <si>
    <t>Vessel Age (year)</t>
  </si>
  <si>
    <t>Landings per day at sea (tonnes)</t>
  </si>
  <si>
    <t>Average price per tonne landed (£)</t>
  </si>
  <si>
    <t>Performance indicators</t>
  </si>
  <si>
    <t>Landings per kW day at sea (kg)</t>
  </si>
  <si>
    <t>Fishing Income per kW day at sea (£)</t>
  </si>
  <si>
    <t>Operating profit per kW day at sea (£)</t>
  </si>
  <si>
    <t>Fishing Income per FTE (£'000)</t>
  </si>
  <si>
    <t>Operating profit per FTE (£'000)</t>
  </si>
  <si>
    <t>Income, costs and profit
(Average per vessel)</t>
  </si>
  <si>
    <t>Non Fishing Income (£'000)</t>
  </si>
  <si>
    <t>Total Income (£'000)</t>
  </si>
  <si>
    <t>Fuel (£'000)</t>
  </si>
  <si>
    <t>Crew share (£'000)</t>
  </si>
  <si>
    <t>Other Fishing Costs (£'000)</t>
  </si>
  <si>
    <t>Total Fishing Costs (£'000)</t>
  </si>
  <si>
    <t>Total Vessel Costs (£'000)</t>
  </si>
  <si>
    <t>Total Operating Costs (£'000)</t>
  </si>
  <si>
    <t>Gross Value Added (£'000)</t>
  </si>
  <si>
    <t>Operating Profit (£'000)</t>
  </si>
  <si>
    <t>Depreciation (£'000)</t>
  </si>
  <si>
    <t>Interest (£'000)</t>
  </si>
  <si>
    <t>Other Finance Costs (£'000)</t>
  </si>
  <si>
    <t>Net Profit (£'000)</t>
  </si>
  <si>
    <t>Notes:</t>
  </si>
  <si>
    <t>Graphical Interpretation</t>
  </si>
  <si>
    <t>nominal values</t>
  </si>
  <si>
    <t>Nominal values (£)</t>
  </si>
  <si>
    <t>Quartiles are based on operating profit margin.</t>
  </si>
  <si>
    <t>Number of vessels</t>
  </si>
  <si>
    <t xml:space="preserve">Fishing Income (£ million)   </t>
  </si>
  <si>
    <t>FTEs</t>
  </si>
  <si>
    <t>Avg. lenght (m)</t>
  </si>
  <si>
    <t>Avg. Power (kW)</t>
  </si>
  <si>
    <t>Avg. Tonnage (GT)</t>
  </si>
  <si>
    <t>Avg. VCU (unit)</t>
  </si>
  <si>
    <t>Avg. landings (tonnes)</t>
  </si>
  <si>
    <t>Avg. Days at Sea (days)</t>
  </si>
  <si>
    <t>Avg. Vessel Age (year)</t>
  </si>
  <si>
    <t>Landings per days at sea (tonnes)</t>
  </si>
  <si>
    <t>Avg. price per tonne landed (£)</t>
  </si>
  <si>
    <t>Total costs per kW day at sea (£)</t>
  </si>
  <si>
    <t>Fishing income per FTE (£'000)</t>
  </si>
  <si>
    <t>Avg. fishing income (£'000)</t>
  </si>
  <si>
    <t>Avg. non fishing income ('£000)</t>
  </si>
  <si>
    <t>Avg. Income ('£000)</t>
  </si>
  <si>
    <t>Avg. fuel (£'000)</t>
  </si>
  <si>
    <t>Avg. crew share (£'000)</t>
  </si>
  <si>
    <t>Avg. Other Fishing Costs (£'000)</t>
  </si>
  <si>
    <t>Avg. Total Fishing Costs (£'000)</t>
  </si>
  <si>
    <t>Avg. Vessel Costs (£'000)</t>
  </si>
  <si>
    <t>Avg. Total Operating Costs (£'000)</t>
  </si>
  <si>
    <t>Avg. Gross Value Added (£'000)</t>
  </si>
  <si>
    <t>Avg. Depresiation (£'000)</t>
  </si>
  <si>
    <t>Avg. Interest (£'000)</t>
  </si>
  <si>
    <t>Avg. Other Finance Costs (£'000)</t>
  </si>
  <si>
    <t>Avg. Net Profit (£'000)</t>
  </si>
  <si>
    <t>REAL VALUES FROM THE TOOL</t>
  </si>
  <si>
    <t>Avg. Operating profit (£'000)</t>
  </si>
  <si>
    <t>Total operating cost per kW day at sea (£)</t>
  </si>
  <si>
    <t xml:space="preserve">Sample rate for vessel characteristics and fishing income is 100%, taken from official data. Sample rates for non-fishing income and costs vary due to availability of financial accounts. </t>
  </si>
  <si>
    <t>Only vessels with revenues/effort &gt;0 are included in the sub set.</t>
  </si>
  <si>
    <t xml:space="preserve">All values have been estimated based on MMO data and economic sample collected by Seafish. </t>
  </si>
  <si>
    <t>Values are estimated based on samples collected by Seafish. Sample size are available for each fleet segment in the published Seafish fleet estimates.</t>
  </si>
  <si>
    <t>How to use the dataset</t>
  </si>
  <si>
    <t xml:space="preserve">For each of the fleet groups we have produced one table and four graphs. </t>
  </si>
  <si>
    <t xml:space="preserve">Adjusted values are calculated using Gross Domestic Product deflators consistent with DEFRA publications. Further details on this method can be found on the HM Treasury website (https://www.gov.uk/government/collections/gdp-deflators-at-market-prices-and-money-gdp). </t>
  </si>
  <si>
    <t>Methodology</t>
  </si>
  <si>
    <t>Seafish produces the dataset by combining costs and earnings information from vessel accounts provide by vessel owners to the annual Seafish UK Fleet Survey with official effort, landings and capacity data for all active UK fishing vessels provided by the UK Marine Management Organisation (MMO).</t>
  </si>
  <si>
    <t>The outputs for all years are produced using a consistent methodology and fleet segmentation criteria so that trends in key indicators can be observed over time.  Note that vessels can be in different segments in different years if they change their gear, area or target species.</t>
  </si>
  <si>
    <t>First developed in 2008, the methodology was used to produce single year estimates that were reported in the 2008, 2009 and 2010 Seafish economic survey reports of the UK fishing fleet.</t>
  </si>
  <si>
    <t>The methodology was again revised in February 2013. The revision involved changing the way that the sample cost structure for each fleet segment was calculated, resulting in a more robust approach when dealing with outlying (far from average) cost data.</t>
  </si>
  <si>
    <t xml:space="preserve">1. The UK fleet is stratified into approximately 30 relatively homogeneous fleet segments using MMO data on capacity, effort and landings for each vessel (see segmentation criteria worksheet). </t>
  </si>
  <si>
    <t xml:space="preserve">2. Seafish uses a self-selecting stratified sampling approach to obtain an adequate sample size of vessel financial accounts for each fleet segment. </t>
  </si>
  <si>
    <t xml:space="preserve">a) add together the individual cost and earnings items from vessel accounts within each segment sample to create a 'combined segment sample cost structure'. </t>
  </si>
  <si>
    <t>d) Following calculation of fuel cost and crew share, we apply the proportions from all the other costs within the 'combined segment sample cost structure' to the official declared fishing income for each vessel within each fleet segment, which enables use to calculate Gross Value Added, operating profit and net profit for each vessel.</t>
  </si>
  <si>
    <t>5. UK fleet totals and fleet segment totals and averages are then calculated from the estimates produced for each vessel.</t>
  </si>
  <si>
    <t>Where we have low sample size for a particular segment in a particular year we take into account previous years' estimates along with the reference year fuel price data to estimate costs.</t>
  </si>
  <si>
    <t xml:space="preserve">Landings (tonnes) </t>
  </si>
  <si>
    <t xml:space="preserve">Fishing Income (£'M)   </t>
  </si>
  <si>
    <t>Avg. Depreciation (£'000)</t>
  </si>
  <si>
    <t>adjusted to 2017 prices</t>
  </si>
  <si>
    <t>Trend
2008-2017</t>
  </si>
  <si>
    <t xml:space="preserve">Financial values are available as nominal and adjusted to 2017 values. The orange button on the top line allows you to switch between the two. Graphs and trend lines will adjust automatically. </t>
  </si>
  <si>
    <t>3. Costs and earnings data from vessel accounts are allocated to particular fleet segments following the segmentation procedure, giving approximately 30 costs and earnings segment samples. Sample sizes for vessel accounts in each fleet segment and each year can be found at the end of this workbook.</t>
  </si>
  <si>
    <t>Estimation of employment is based on the survey data collected from vessel owners during summer 2016 combined with MMO employment data. This provides details on the number of engaged crew both full-time and part-time. This sample information is then used to estimate total engaged crew based on the physical characteristics of the individual vessel and the vessels level of activity. Once total engaged crew has been estimated for all types of vessel in the UK fleet, FTE jobs are estimated based on the national and harmonised definitions.</t>
  </si>
  <si>
    <t>Data for the years 2007-2016 are estimates based on same year costs and earnings samples collected by Seafish. Data for 2017 are estimates using provisional official statistics on landings, capacity and effort, along with 2017 fuel price and previous years' cost structures. Therefore, 2017 estimates should be considered preliminary estimates. Seafish will revise these estimates when sufficient 2017 costs and earnings sample data are available later in the year.</t>
  </si>
  <si>
    <t xml:space="preserve">All the costs and profits data contained within these worksheets are Seafish estimates based on the latest available data. Additional vessel accounts data for latter years may become available and be incorporated into future analyses. </t>
  </si>
  <si>
    <t>2017 values are projections based on MMO landings and effort in 2017, observed monthly fuel price in 2017 and economic sample survey for 2016.</t>
  </si>
  <si>
    <t xml:space="preserve">This is a summary of the method we used to estimate the earnings, cost structure and profits of the UK fleet and fleet segments:                                                                                                                                                                                                            </t>
  </si>
  <si>
    <t xml:space="preserve">4. To estimate the cost structure of all vessels in each fleet segment, we:                                                                                                                                                                                                                                                                                                                     </t>
  </si>
  <si>
    <t xml:space="preserve">b) calculate the sum of each cost item in the 'combined segment sample cost structure' as a proportion of the sum of fishing income e.g. sum of gear cost is 10% of sum of fishing income, sum of commission is 3% of sum of fishing income etc.           </t>
  </si>
  <si>
    <t>c) calculate fuel costs and crew costs differently from the other costs. For crew share, we give a minimum £100 per day in instances where the actual observed amount within the 'combined segment sample cost structure' is lower. For fuel costs, the capacity (VCUs) and monthly fishing effort (days at sea) of each vessel are used to estimate monthly fuel consumption in litres, which is then combined with the average monthly red diesel price (excluding duty) to calculate the fuel cost estimates for each vessel. (Please note this method was updated March 2018)</t>
  </si>
  <si>
    <t>FTE calculation</t>
  </si>
  <si>
    <t>All UK fleet segment (excluding inactive vessels)</t>
  </si>
  <si>
    <t>Active vessels over 10m</t>
  </si>
  <si>
    <t>Active vessels under 10m</t>
  </si>
  <si>
    <t xml:space="preserve">The next set of three worksheets exclude low activity vessels. These low activity vessels are identified as those that land less than £10,000 in the relevant calendar year. </t>
  </si>
  <si>
    <t>The final three worksheets ONLY include these low activity vessels and therefore exclude all vessels with landings greater than £10,000 in the relevant calendar year.</t>
  </si>
  <si>
    <t>The first three worksheets include all active vessels (Landings &gt;£0 in the calendar year).</t>
  </si>
  <si>
    <t>Please Note:</t>
  </si>
  <si>
    <t>UK fleet segments excluding inactive and low activity vessels</t>
  </si>
  <si>
    <t>UK fleet segments under 10m excluding inactive and low activity vessels</t>
  </si>
  <si>
    <t>UK fleet segments over 10m excluding inactive and low activity vessels</t>
  </si>
  <si>
    <t>All Low Activity vessels</t>
  </si>
  <si>
    <t>Low Activity vessels U10m</t>
  </si>
  <si>
    <t>Low Activity vessels O10m</t>
  </si>
  <si>
    <t>Contents</t>
  </si>
  <si>
    <t>All Active UK Registered Vessels</t>
  </si>
  <si>
    <t>All Active UK Registered Vessels (Under 10m)</t>
  </si>
  <si>
    <t>All Active UK Registered Vessels (Over 10m)</t>
  </si>
  <si>
    <t>All Active UK Registered Vessels excluding Low Activity &amp; Inactive Vessels</t>
  </si>
  <si>
    <t>All Active UK Registered Vessels excluding Low Activity &amp; Inactive Vessels (Under 10m)</t>
  </si>
  <si>
    <t>All Active UK Registered Vessels excluding Low Activity &amp; Inactive Vessels (Over 10m)</t>
  </si>
  <si>
    <t>All Active UK Registered Vessels - Low Activity Only</t>
  </si>
  <si>
    <t>All Active UK Registered Vessels - Low Activity Only (Under 10m)</t>
  </si>
  <si>
    <t>All Active UK Registered Vessels - Low Activity Only (Over 10m)</t>
  </si>
  <si>
    <t>Active UK registered vessels are identified as vessels appearing on the UK fleet register who have made any landings (value &gt; £0) in a calendar year.</t>
  </si>
  <si>
    <t>Low Activity vessels are Active UK registered vessels who have made total landings of less than £10,000 in a calendar year.</t>
  </si>
  <si>
    <t>Definitions</t>
  </si>
  <si>
    <t>For further details please see 'Notes' tab</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</si>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</sst>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1"/>
      <name val="Calibri"/>
      <family val="2"/>
      <scheme val="minor"/>
    </font>
    <font>
      <sz val="10"/>
      <color theme="1"/>
      <name val="Calibri"/>
      <family val="2"/>
      <scheme val="minor"/>
    </font>
    <font>
      <u/>
      <sz val="11"/>
      <color theme="10"/>
      <name val="Arial"/>
      <family val="2"/>
    </font>
    <font>
      <u/>
      <sz val="11"/>
      <name val="Calibri"/>
      <family val="2"/>
    </font>
    <font>
      <b/>
      <sz val="10"/>
      <color theme="1"/>
      <name val="Calibri"/>
      <family val="2"/>
      <scheme val="minor"/>
    </font>
    <font>
      <sz val="10"/>
      <color theme="1"/>
      <name val="Calibri"/>
      <family val="2"/>
    </font>
    <font>
      <sz val="10"/>
      <name val="Calibri"/>
      <family val="2"/>
      <scheme val="minor"/>
    </font>
    <font>
      <sz val="9"/>
      <color theme="1"/>
      <name val="Calibri"/>
      <family val="2"/>
      <scheme val="minor"/>
    </font>
    <font>
      <b/>
      <u/>
      <sz val="12"/>
      <color theme="1"/>
      <name val="Calibri"/>
      <family val="2"/>
      <scheme val="minor"/>
    </font>
    <font>
      <b/>
      <sz val="11"/>
      <name val="Calibri"/>
      <family val="2"/>
      <scheme val="minor"/>
    </font>
    <font>
      <sz val="11"/>
      <name val="Calibri"/>
      <family val="2"/>
    </font>
    <font>
      <sz val="10"/>
      <name val="Arial"/>
      <family val="2"/>
    </font>
    <font>
      <sz val="8"/>
      <color rgb="FF555555"/>
      <name val="Arial"/>
      <family val="2"/>
    </font>
    <font>
      <sz val="11"/>
      <color theme="0" tint="-0.499984740745262"/>
      <name val="Calibri"/>
      <family val="2"/>
      <scheme val="minor"/>
    </font>
    <font>
      <b/>
      <sz val="11"/>
      <color theme="0" tint="-0.499984740745262"/>
      <name val="Calibri"/>
      <family val="2"/>
      <scheme val="minor"/>
    </font>
    <font>
      <sz val="11"/>
      <color theme="0" tint="-0.499984740745262"/>
      <name val="Arial"/>
      <family val="2"/>
    </font>
    <font>
      <sz val="11"/>
      <color rgb="FFC00000"/>
      <name val="Calibri"/>
      <family val="2"/>
      <scheme val="minor"/>
    </font>
    <font>
      <b/>
      <sz val="10"/>
      <name val="Calibri"/>
      <family val="2"/>
      <scheme val="minor"/>
    </font>
    <font>
      <i/>
      <sz val="11"/>
      <color theme="1"/>
      <name val="Arial"/>
      <family val="2"/>
    </font>
    <font>
      <b/>
      <u/>
      <sz val="11"/>
      <color theme="1"/>
      <name val="Calibri"/>
      <family val="2"/>
      <scheme val="minor"/>
    </font>
    <font>
      <sz val="11"/>
      <color theme="0" tint="-0.34998626667073579"/>
      <name val="Calibri"/>
      <family val="2"/>
      <scheme val="minor"/>
    </font>
    <font>
      <u/>
      <sz val="11"/>
      <color theme="1"/>
      <name val="Calibri"/>
      <family val="2"/>
      <scheme val="minor"/>
    </font>
    <font>
      <sz val="12"/>
      <color theme="1"/>
      <name val="Calibri"/>
      <family val="2"/>
      <scheme val="minor"/>
    </font>
    <font>
      <u/>
      <sz val="12"/>
      <color theme="1"/>
      <name val="Calibri"/>
      <family val="2"/>
      <scheme val="minor"/>
    </font>
    <font>
      <sz val="12"/>
      <color theme="1"/>
      <name val="Arial"/>
      <family val="2"/>
    </font>
    <font>
      <sz val="11"/>
      <name val="Calibri"/>
      <family val="2"/>
      <scheme val="minor"/>
    </font>
    <font>
      <sz val="11"/>
      <name val="Arial"/>
      <family val="2"/>
    </font>
    <font>
      <i/>
      <sz val="11"/>
      <name val="Calibri"/>
      <family val="2"/>
      <scheme val="minor"/>
    </font>
    <font>
      <b/>
      <u/>
      <sz val="11"/>
      <color theme="1"/>
      <name val="Arial"/>
      <family val="2"/>
    </font>
  </fonts>
  <fills count="11">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8BFFBF"/>
        <bgColor indexed="64"/>
      </patternFill>
    </fill>
  </fills>
  <borders count="13">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top style="thin">
        <color auto="1"/>
      </top>
      <bottom/>
      <diagonal/>
    </border>
    <border>
      <left/>
      <right/>
      <top/>
      <bottom style="thin">
        <color auto="1"/>
      </bottom>
      <diagonal/>
    </border>
    <border>
      <left/>
      <right/>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11" fillId="0" borderId="0" applyNumberFormat="0" applyFill="0" applyBorder="0" applyAlignment="0" applyProtection="0"/>
    <xf numFmtId="9" fontId="8" fillId="0" borderId="0" applyFont="0" applyFill="0" applyBorder="0" applyAlignment="0" applyProtection="0"/>
    <xf numFmtId="0" fontId="19" fillId="0" borderId="0"/>
    <xf numFmtId="0" fontId="20" fillId="0" borderId="0"/>
    <xf numFmtId="0" fontId="19" fillId="0" borderId="0"/>
    <xf numFmtId="0" fontId="19" fillId="0" borderId="0"/>
    <xf numFmtId="0" fontId="19" fillId="0" borderId="0"/>
    <xf numFmtId="0" fontId="2" fillId="0" borderId="0"/>
  </cellStyleXfs>
  <cellXfs count="145">
    <xf numFmtId="0" fontId="0" fillId="0" borderId="0" xfId="0"/>
    <xf numFmtId="0" fontId="9"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10" fillId="3" borderId="1" xfId="0" applyFont="1" applyFill="1" applyBorder="1" applyAlignment="1">
      <alignment horizontal="center" vertical="center" wrapText="1"/>
    </xf>
    <xf numFmtId="0" fontId="4" fillId="4" borderId="2" xfId="0" applyFont="1" applyFill="1" applyBorder="1" applyAlignment="1">
      <alignment vertical="center" wrapText="1"/>
    </xf>
    <xf numFmtId="0" fontId="13" fillId="4" borderId="2" xfId="0" applyFont="1" applyFill="1" applyBorder="1" applyAlignment="1">
      <alignment vertical="center" wrapText="1"/>
    </xf>
    <xf numFmtId="0" fontId="14" fillId="4" borderId="2" xfId="0" applyNumberFormat="1" applyFont="1" applyFill="1" applyBorder="1" applyAlignment="1">
      <alignment horizontal="center" vertical="center" wrapText="1"/>
    </xf>
    <xf numFmtId="0" fontId="10" fillId="4" borderId="2" xfId="0" applyNumberFormat="1" applyFont="1" applyFill="1" applyBorder="1" applyAlignment="1">
      <alignment horizontal="right" vertical="center" wrapText="1"/>
    </xf>
    <xf numFmtId="0" fontId="4" fillId="4" borderId="0" xfId="0" applyFont="1" applyFill="1" applyBorder="1" applyAlignment="1">
      <alignment vertical="center" wrapText="1"/>
    </xf>
    <xf numFmtId="0" fontId="15" fillId="4" borderId="3" xfId="0" applyFont="1" applyFill="1" applyBorder="1" applyAlignment="1">
      <alignment horizontal="right" vertical="center"/>
    </xf>
    <xf numFmtId="3" fontId="10" fillId="4" borderId="3" xfId="0" applyNumberFormat="1" applyFont="1" applyFill="1" applyBorder="1" applyAlignment="1">
      <alignment vertical="center"/>
    </xf>
    <xf numFmtId="3" fontId="10" fillId="5" borderId="3" xfId="0" applyNumberFormat="1" applyFont="1" applyFill="1" applyBorder="1" applyAlignment="1">
      <alignment vertical="center"/>
    </xf>
    <xf numFmtId="9" fontId="10" fillId="4" borderId="3" xfId="2" applyFont="1" applyFill="1" applyBorder="1" applyAlignment="1">
      <alignment horizontal="center" vertical="center"/>
    </xf>
    <xf numFmtId="0" fontId="4" fillId="4" borderId="0" xfId="0" applyFont="1" applyFill="1" applyBorder="1" applyAlignment="1">
      <alignment vertical="center"/>
    </xf>
    <xf numFmtId="0" fontId="15" fillId="4" borderId="0" xfId="0" applyFont="1" applyFill="1" applyBorder="1" applyAlignment="1">
      <alignment horizontal="right" vertical="center"/>
    </xf>
    <xf numFmtId="3" fontId="4" fillId="4" borderId="0" xfId="0" applyNumberFormat="1" applyFont="1" applyFill="1" applyBorder="1" applyAlignment="1">
      <alignment vertical="center"/>
    </xf>
    <xf numFmtId="3" fontId="10" fillId="4" borderId="0" xfId="0" applyNumberFormat="1" applyFont="1" applyFill="1" applyBorder="1" applyAlignment="1">
      <alignment vertical="center"/>
    </xf>
    <xf numFmtId="164" fontId="10" fillId="4" borderId="0" xfId="0" applyNumberFormat="1" applyFont="1" applyFill="1" applyBorder="1" applyAlignment="1">
      <alignment vertical="center"/>
    </xf>
    <xf numFmtId="0" fontId="10" fillId="4" borderId="4" xfId="0" applyFont="1" applyFill="1" applyBorder="1" applyAlignment="1">
      <alignment horizontal="right" vertical="center"/>
    </xf>
    <xf numFmtId="164" fontId="10" fillId="4" borderId="4" xfId="0" applyNumberFormat="1" applyFont="1" applyFill="1" applyBorder="1" applyAlignment="1">
      <alignment vertical="center"/>
    </xf>
    <xf numFmtId="164" fontId="10" fillId="5" borderId="4" xfId="0" applyNumberFormat="1" applyFont="1" applyFill="1" applyBorder="1" applyAlignment="1">
      <alignment vertical="center"/>
    </xf>
    <xf numFmtId="0" fontId="10" fillId="4" borderId="0" xfId="0" applyFont="1" applyFill="1" applyBorder="1" applyAlignment="1">
      <alignment horizontal="right" vertical="center"/>
    </xf>
    <xf numFmtId="4" fontId="10" fillId="4" borderId="0" xfId="0" applyNumberFormat="1" applyFont="1" applyFill="1" applyBorder="1" applyAlignment="1">
      <alignment vertical="center"/>
    </xf>
    <xf numFmtId="4" fontId="10" fillId="5" borderId="0" xfId="0" applyNumberFormat="1" applyFont="1" applyFill="1" applyBorder="1" applyAlignment="1">
      <alignment vertical="center"/>
    </xf>
    <xf numFmtId="0" fontId="10" fillId="4" borderId="5" xfId="0" applyFont="1" applyFill="1" applyBorder="1" applyAlignment="1">
      <alignment horizontal="right" vertical="center"/>
    </xf>
    <xf numFmtId="3" fontId="4" fillId="4" borderId="5" xfId="0" applyNumberFormat="1" applyFont="1" applyFill="1" applyBorder="1" applyAlignment="1">
      <alignment vertical="center"/>
    </xf>
    <xf numFmtId="3" fontId="10" fillId="4" borderId="5" xfId="0" applyNumberFormat="1" applyFont="1" applyFill="1" applyBorder="1" applyAlignment="1">
      <alignment vertical="center"/>
    </xf>
    <xf numFmtId="4" fontId="10" fillId="4" borderId="4" xfId="0" applyNumberFormat="1" applyFont="1" applyFill="1" applyBorder="1" applyAlignment="1">
      <alignment vertical="center"/>
    </xf>
    <xf numFmtId="4" fontId="10" fillId="5" borderId="4" xfId="0" applyNumberFormat="1" applyFont="1" applyFill="1" applyBorder="1" applyAlignment="1">
      <alignment vertical="center"/>
    </xf>
    <xf numFmtId="0" fontId="13" fillId="4" borderId="0" xfId="0" applyFont="1" applyFill="1" applyBorder="1" applyAlignment="1">
      <alignment horizontal="right" vertical="center"/>
    </xf>
    <xf numFmtId="164" fontId="13" fillId="4" borderId="0" xfId="0" applyNumberFormat="1" applyFont="1" applyFill="1" applyBorder="1" applyAlignment="1">
      <alignment vertical="center"/>
    </xf>
    <xf numFmtId="164" fontId="13" fillId="5" borderId="0" xfId="0" applyNumberFormat="1" applyFont="1" applyFill="1" applyBorder="1" applyAlignment="1">
      <alignment vertical="center"/>
    </xf>
    <xf numFmtId="9" fontId="13" fillId="4" borderId="0" xfId="2" applyFont="1" applyFill="1" applyBorder="1" applyAlignment="1">
      <alignment horizontal="center" vertical="center"/>
    </xf>
    <xf numFmtId="0" fontId="13" fillId="4" borderId="6" xfId="0" applyFont="1" applyFill="1" applyBorder="1" applyAlignment="1">
      <alignment horizontal="right" vertical="center"/>
    </xf>
    <xf numFmtId="164" fontId="13" fillId="4" borderId="6" xfId="0" applyNumberFormat="1" applyFont="1" applyFill="1" applyBorder="1" applyAlignment="1">
      <alignment vertical="center"/>
    </xf>
    <xf numFmtId="9" fontId="13" fillId="4" borderId="6" xfId="2" applyFont="1" applyFill="1" applyBorder="1" applyAlignment="1">
      <alignment horizontal="center" vertical="center"/>
    </xf>
    <xf numFmtId="0" fontId="16" fillId="2" borderId="0" xfId="0" applyFont="1" applyFill="1" applyAlignment="1">
      <alignment vertical="center"/>
    </xf>
    <xf numFmtId="0" fontId="17" fillId="2" borderId="0" xfId="0" applyFont="1" applyFill="1" applyAlignment="1"/>
    <xf numFmtId="0" fontId="7" fillId="2" borderId="0" xfId="0" applyFont="1" applyFill="1" applyAlignment="1">
      <alignment vertical="center"/>
    </xf>
    <xf numFmtId="165" fontId="7" fillId="2" borderId="0" xfId="2" applyNumberFormat="1" applyFont="1" applyFill="1" applyAlignment="1">
      <alignment vertical="center"/>
    </xf>
    <xf numFmtId="0" fontId="7" fillId="2" borderId="0" xfId="2" applyNumberFormat="1" applyFont="1" applyFill="1" applyAlignment="1">
      <alignment vertical="center"/>
    </xf>
    <xf numFmtId="0" fontId="18" fillId="2" borderId="0" xfId="0" applyFont="1" applyFill="1" applyAlignment="1">
      <alignment vertical="center"/>
    </xf>
    <xf numFmtId="0" fontId="4" fillId="4" borderId="0" xfId="0" applyFont="1" applyFill="1" applyAlignment="1">
      <alignment vertical="center"/>
    </xf>
    <xf numFmtId="0" fontId="7" fillId="4" borderId="0" xfId="0" applyFont="1" applyFill="1" applyAlignment="1">
      <alignment vertical="center"/>
    </xf>
    <xf numFmtId="0" fontId="5" fillId="4" borderId="0" xfId="0" applyFont="1" applyFill="1" applyAlignment="1">
      <alignment vertical="center"/>
    </xf>
    <xf numFmtId="0" fontId="0" fillId="10" borderId="0" xfId="0" applyFill="1"/>
    <xf numFmtId="0" fontId="21" fillId="10" borderId="0" xfId="0" quotePrefix="1" applyFont="1" applyFill="1" applyAlignment="1">
      <alignment horizontal="center"/>
    </xf>
    <xf numFmtId="3" fontId="21" fillId="10" borderId="0" xfId="0" applyNumberFormat="1" applyFont="1" applyFill="1" applyAlignment="1">
      <alignment vertical="center"/>
    </xf>
    <xf numFmtId="167" fontId="21" fillId="10" borderId="0" xfId="0" applyNumberFormat="1" applyFont="1" applyFill="1" applyAlignment="1">
      <alignment vertical="center"/>
    </xf>
    <xf numFmtId="39" fontId="21" fillId="10" borderId="0" xfId="0" applyNumberFormat="1" applyFont="1" applyFill="1" applyAlignment="1">
      <alignment vertical="center"/>
    </xf>
    <xf numFmtId="0" fontId="5" fillId="4" borderId="0" xfId="0" applyFont="1" applyFill="1" applyBorder="1" applyAlignment="1">
      <alignment vertical="center"/>
    </xf>
    <xf numFmtId="0" fontId="22" fillId="2" borderId="0" xfId="0" applyFont="1" applyFill="1" applyAlignment="1">
      <alignment vertical="center"/>
    </xf>
    <xf numFmtId="0" fontId="23" fillId="2" borderId="0" xfId="0" applyFont="1" applyFill="1" applyAlignment="1">
      <alignment vertical="center"/>
    </xf>
    <xf numFmtId="0" fontId="24" fillId="0" borderId="0" xfId="0" applyFont="1"/>
    <xf numFmtId="9" fontId="22" fillId="2" borderId="0" xfId="2" applyNumberFormat="1" applyFont="1" applyFill="1" applyAlignment="1">
      <alignment vertical="center"/>
    </xf>
    <xf numFmtId="0" fontId="22" fillId="2" borderId="0" xfId="0" applyFont="1" applyFill="1" applyAlignment="1">
      <alignment horizontal="right" vertical="center"/>
    </xf>
    <xf numFmtId="4" fontId="22" fillId="2" borderId="0" xfId="0" applyNumberFormat="1" applyFont="1" applyFill="1" applyAlignment="1">
      <alignment vertical="center"/>
    </xf>
    <xf numFmtId="0" fontId="25" fillId="2" borderId="0" xfId="0" applyFont="1" applyFill="1" applyAlignment="1">
      <alignment vertical="center"/>
    </xf>
    <xf numFmtId="166" fontId="21" fillId="10" borderId="0" xfId="0" quotePrefix="1" applyNumberFormat="1" applyFont="1" applyFill="1" applyAlignment="1">
      <alignment horizontal="left" vertical="top"/>
    </xf>
    <xf numFmtId="0" fontId="0" fillId="4" borderId="0" xfId="0" applyFill="1"/>
    <xf numFmtId="0" fontId="6" fillId="4" borderId="0" xfId="0" applyFont="1" applyFill="1"/>
    <xf numFmtId="0" fontId="0" fillId="4" borderId="0" xfId="0" applyFill="1" applyAlignment="1">
      <alignment horizontal="right"/>
    </xf>
    <xf numFmtId="0" fontId="27" fillId="4" borderId="0" xfId="0" applyFont="1" applyFill="1"/>
    <xf numFmtId="0" fontId="0" fillId="4" borderId="0" xfId="0" applyFill="1" applyAlignment="1">
      <alignment horizontal="left"/>
    </xf>
    <xf numFmtId="4" fontId="29" fillId="2" borderId="0" xfId="0" applyNumberFormat="1" applyFont="1" applyFill="1" applyAlignment="1">
      <alignment vertical="center"/>
    </xf>
    <xf numFmtId="0" fontId="14" fillId="4" borderId="6" xfId="0" applyNumberFormat="1" applyFont="1" applyFill="1" applyBorder="1" applyAlignment="1">
      <alignment horizontal="center" vertical="center" wrapText="1"/>
    </xf>
    <xf numFmtId="3" fontId="4" fillId="4" borderId="6" xfId="0" applyNumberFormat="1" applyFont="1" applyFill="1" applyBorder="1" applyAlignment="1">
      <alignment vertical="center"/>
    </xf>
    <xf numFmtId="0" fontId="21" fillId="0" borderId="0" xfId="0" quotePrefix="1" applyFont="1" applyAlignment="1">
      <alignment horizontal="left" vertical="top"/>
    </xf>
    <xf numFmtId="0" fontId="3" fillId="4" borderId="0" xfId="0" applyFont="1" applyFill="1" applyAlignment="1">
      <alignment horizontal="left" vertical="center" wrapText="1"/>
    </xf>
    <xf numFmtId="0" fontId="21" fillId="10" borderId="0" xfId="0" quotePrefix="1" applyFont="1" applyFill="1" applyAlignment="1">
      <alignment horizontal="center" vertical="center"/>
    </xf>
    <xf numFmtId="0" fontId="21" fillId="10" borderId="0" xfId="0" quotePrefix="1" applyFont="1" applyFill="1" applyAlignment="1">
      <alignment vertical="center"/>
    </xf>
    <xf numFmtId="0" fontId="22" fillId="2" borderId="0" xfId="2" applyNumberFormat="1" applyFont="1" applyFill="1" applyAlignment="1">
      <alignment vertical="center"/>
    </xf>
    <xf numFmtId="0" fontId="12" fillId="2" borderId="0" xfId="1" applyFont="1" applyFill="1" applyBorder="1" applyAlignment="1">
      <alignment horizontal="center" vertical="center" wrapText="1"/>
    </xf>
    <xf numFmtId="0" fontId="10" fillId="4" borderId="2" xfId="0" applyNumberFormat="1" applyFont="1" applyFill="1" applyBorder="1" applyAlignment="1">
      <alignment horizontal="right" vertical="center" wrapText="1"/>
    </xf>
    <xf numFmtId="3" fontId="10" fillId="4" borderId="3" xfId="0" applyNumberFormat="1" applyFont="1" applyFill="1" applyBorder="1" applyAlignment="1">
      <alignment vertical="center"/>
    </xf>
    <xf numFmtId="9" fontId="10" fillId="4" borderId="0" xfId="2" applyFont="1" applyFill="1" applyBorder="1" applyAlignment="1">
      <alignment horizontal="center" vertical="center"/>
    </xf>
    <xf numFmtId="3" fontId="10" fillId="4" borderId="0" xfId="0" applyNumberFormat="1" applyFont="1" applyFill="1" applyBorder="1" applyAlignment="1">
      <alignment vertical="center"/>
    </xf>
    <xf numFmtId="164" fontId="10" fillId="4" borderId="0" xfId="0" applyNumberFormat="1" applyFont="1" applyFill="1" applyBorder="1" applyAlignment="1">
      <alignment vertical="center"/>
    </xf>
    <xf numFmtId="9" fontId="10" fillId="4" borderId="5" xfId="2" applyFont="1" applyFill="1" applyBorder="1" applyAlignment="1">
      <alignment horizontal="center" vertical="center"/>
    </xf>
    <xf numFmtId="164" fontId="10" fillId="4" borderId="4" xfId="0" applyNumberFormat="1" applyFont="1" applyFill="1" applyBorder="1" applyAlignment="1">
      <alignment vertical="center"/>
    </xf>
    <xf numFmtId="4" fontId="10" fillId="4" borderId="0" xfId="0" applyNumberFormat="1" applyFont="1" applyFill="1" applyBorder="1" applyAlignment="1">
      <alignment vertical="center"/>
    </xf>
    <xf numFmtId="3" fontId="10" fillId="4" borderId="5" xfId="0" applyNumberFormat="1" applyFont="1" applyFill="1" applyBorder="1" applyAlignment="1">
      <alignment vertical="center"/>
    </xf>
    <xf numFmtId="4" fontId="10" fillId="4" borderId="4" xfId="0" applyNumberFormat="1" applyFont="1" applyFill="1" applyBorder="1" applyAlignment="1">
      <alignment vertical="center"/>
    </xf>
    <xf numFmtId="164" fontId="13" fillId="4" borderId="0" xfId="0" applyNumberFormat="1" applyFont="1" applyFill="1" applyBorder="1" applyAlignment="1">
      <alignment vertical="center"/>
    </xf>
    <xf numFmtId="164" fontId="13" fillId="4" borderId="6" xfId="0" applyNumberFormat="1" applyFont="1" applyFill="1" applyBorder="1" applyAlignment="1">
      <alignment vertical="center"/>
    </xf>
    <xf numFmtId="0" fontId="10" fillId="5" borderId="2" xfId="0" applyNumberFormat="1" applyFont="1" applyFill="1" applyBorder="1" applyAlignment="1">
      <alignment horizontal="right" vertical="center" wrapText="1"/>
    </xf>
    <xf numFmtId="164" fontId="10" fillId="5" borderId="0" xfId="0" applyNumberFormat="1" applyFont="1" applyFill="1" applyBorder="1" applyAlignment="1">
      <alignment vertical="center"/>
    </xf>
    <xf numFmtId="3" fontId="10" fillId="5" borderId="5" xfId="0" applyNumberFormat="1" applyFont="1" applyFill="1" applyBorder="1" applyAlignment="1">
      <alignment vertical="center"/>
    </xf>
    <xf numFmtId="3" fontId="10" fillId="5" borderId="0" xfId="0" applyNumberFormat="1" applyFont="1" applyFill="1" applyBorder="1" applyAlignment="1">
      <alignment vertical="center"/>
    </xf>
    <xf numFmtId="0" fontId="16" fillId="2" borderId="0" xfId="0" applyFont="1" applyFill="1" applyAlignment="1">
      <alignment vertical="center"/>
    </xf>
    <xf numFmtId="0" fontId="7" fillId="2" borderId="0" xfId="0" applyFont="1" applyFill="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wrapText="1"/>
    </xf>
    <xf numFmtId="9" fontId="10" fillId="4" borderId="4" xfId="2" applyFont="1" applyFill="1" applyBorder="1" applyAlignment="1">
      <alignment horizontal="center" vertical="center"/>
    </xf>
    <xf numFmtId="0" fontId="30" fillId="4" borderId="0" xfId="0" applyFont="1" applyFill="1" applyAlignment="1">
      <alignment horizontal="left" vertical="center"/>
    </xf>
    <xf numFmtId="0" fontId="33" fillId="4" borderId="0" xfId="0" applyFont="1" applyFill="1" applyAlignment="1">
      <alignment horizontal="left"/>
    </xf>
    <xf numFmtId="0" fontId="34" fillId="4" borderId="0" xfId="0" applyFont="1" applyFill="1" applyAlignment="1">
      <alignment horizontal="left" vertical="center"/>
    </xf>
    <xf numFmtId="0" fontId="35" fillId="4" borderId="0" xfId="0" applyFont="1" applyFill="1"/>
    <xf numFmtId="0" fontId="18" fillId="4" borderId="7" xfId="0" applyFont="1" applyFill="1" applyBorder="1" applyAlignment="1">
      <alignment horizontal="right"/>
    </xf>
    <xf numFmtId="0" fontId="36" fillId="4" borderId="3" xfId="0" applyFont="1" applyFill="1" applyBorder="1" applyAlignment="1"/>
    <xf numFmtId="0" fontId="34" fillId="4" borderId="3" xfId="0" applyFont="1" applyFill="1" applyBorder="1"/>
    <xf numFmtId="0" fontId="35" fillId="4" borderId="3" xfId="0" applyFont="1" applyFill="1" applyBorder="1"/>
    <xf numFmtId="0" fontId="35" fillId="4" borderId="8" xfId="0" applyFont="1" applyFill="1" applyBorder="1"/>
    <xf numFmtId="0" fontId="18" fillId="4" borderId="9" xfId="0" applyFont="1" applyFill="1" applyBorder="1" applyAlignment="1">
      <alignment horizontal="left" vertical="top"/>
    </xf>
    <xf numFmtId="0" fontId="18" fillId="4" borderId="0" xfId="0" applyFont="1" applyFill="1" applyBorder="1" applyAlignment="1">
      <alignment horizontal="left" vertical="top"/>
    </xf>
    <xf numFmtId="0" fontId="18" fillId="4" borderId="10" xfId="0" applyFont="1" applyFill="1" applyBorder="1" applyAlignment="1">
      <alignment horizontal="left" vertical="top"/>
    </xf>
    <xf numFmtId="0" fontId="18" fillId="4" borderId="11" xfId="0" applyFont="1" applyFill="1" applyBorder="1" applyAlignment="1">
      <alignment horizontal="left" vertical="top"/>
    </xf>
    <xf numFmtId="0" fontId="18" fillId="4" borderId="6" xfId="0" applyFont="1" applyFill="1" applyBorder="1" applyAlignment="1">
      <alignment horizontal="left" vertical="top"/>
    </xf>
    <xf numFmtId="0" fontId="18" fillId="4" borderId="12" xfId="0" applyFont="1" applyFill="1" applyBorder="1" applyAlignment="1">
      <alignment horizontal="left" vertical="top"/>
    </xf>
    <xf numFmtId="0" fontId="1" fillId="4" borderId="0" xfId="0" applyFont="1" applyFill="1" applyAlignment="1">
      <alignment vertical="center"/>
    </xf>
    <xf numFmtId="0" fontId="1" fillId="2" borderId="0" xfId="0" applyFont="1" applyFill="1" applyAlignment="1">
      <alignment vertical="center"/>
    </xf>
    <xf numFmtId="0" fontId="1" fillId="4" borderId="0" xfId="0" applyFont="1" applyFill="1" applyBorder="1" applyAlignment="1">
      <alignment vertical="center"/>
    </xf>
    <xf numFmtId="3" fontId="1" fillId="4" borderId="6" xfId="0" applyNumberFormat="1" applyFont="1" applyFill="1" applyBorder="1" applyAlignment="1">
      <alignment vertical="center"/>
    </xf>
    <xf numFmtId="3" fontId="1" fillId="4" borderId="0" xfId="0" applyNumberFormat="1" applyFont="1" applyFill="1" applyBorder="1" applyAlignment="1">
      <alignment vertical="center"/>
    </xf>
    <xf numFmtId="3" fontId="1" fillId="4" borderId="5" xfId="0" applyNumberFormat="1" applyFont="1" applyFill="1" applyBorder="1" applyAlignment="1">
      <alignment vertical="center"/>
    </xf>
    <xf numFmtId="0" fontId="1" fillId="4" borderId="0" xfId="0" applyFont="1" applyFill="1" applyBorder="1" applyAlignment="1">
      <alignment vertical="center" wrapText="1"/>
    </xf>
    <xf numFmtId="0" fontId="1" fillId="4" borderId="2" xfId="0" applyFont="1" applyFill="1" applyBorder="1" applyAlignment="1">
      <alignment vertical="center" wrapText="1"/>
    </xf>
    <xf numFmtId="0" fontId="37" fillId="4" borderId="0" xfId="0" applyFont="1" applyFill="1"/>
    <xf numFmtId="0" fontId="11" fillId="4" borderId="0" xfId="1" applyFill="1"/>
    <xf numFmtId="0" fontId="11" fillId="4" borderId="0" xfId="1" applyFill="1" applyAlignment="1">
      <alignment horizontal="left"/>
    </xf>
    <xf numFmtId="0" fontId="10" fillId="4" borderId="0" xfId="0" applyFont="1" applyFill="1"/>
    <xf numFmtId="0" fontId="2" fillId="4" borderId="0" xfId="0" applyFont="1" applyFill="1" applyAlignment="1">
      <alignment horizontal="left" vertical="center" wrapText="1"/>
    </xf>
    <xf numFmtId="0" fontId="3" fillId="4" borderId="0" xfId="0" applyFont="1" applyFill="1" applyAlignment="1">
      <alignment horizontal="left" vertical="center" wrapText="1"/>
    </xf>
    <xf numFmtId="0" fontId="28" fillId="4" borderId="0" xfId="0" applyFont="1" applyFill="1" applyAlignment="1">
      <alignment horizontal="left" vertical="center" wrapText="1"/>
    </xf>
    <xf numFmtId="0" fontId="28" fillId="4" borderId="0" xfId="0" applyFont="1" applyFill="1"/>
    <xf numFmtId="0" fontId="26" fillId="4" borderId="0" xfId="0" applyFont="1" applyFill="1" applyAlignment="1">
      <alignment horizontal="left" vertical="top" wrapText="1"/>
    </xf>
    <xf numFmtId="0" fontId="13" fillId="4" borderId="0" xfId="0" applyFont="1" applyFill="1" applyAlignment="1">
      <alignment vertical="center" wrapText="1"/>
    </xf>
    <xf numFmtId="0" fontId="13" fillId="4" borderId="0" xfId="0" applyFont="1" applyFill="1" applyAlignment="1">
      <alignment horizontal="left" vertical="center" wrapText="1"/>
    </xf>
    <xf numFmtId="0" fontId="13" fillId="4" borderId="0" xfId="0" applyFont="1" applyFill="1" applyAlignment="1">
      <alignment horizontal="left" wrapText="1"/>
    </xf>
    <xf numFmtId="0" fontId="26" fillId="4" borderId="0" xfId="0" applyFont="1" applyFill="1" applyAlignment="1">
      <alignment horizontal="left" wrapText="1"/>
    </xf>
    <xf numFmtId="0" fontId="13" fillId="4" borderId="0" xfId="0" applyFont="1" applyFill="1" applyAlignment="1">
      <alignment wrapText="1"/>
    </xf>
    <xf numFmtId="0" fontId="31" fillId="4" borderId="0" xfId="0" applyFont="1" applyFill="1" applyAlignment="1">
      <alignment horizontal="left" wrapText="1"/>
    </xf>
    <xf numFmtId="0" fontId="32" fillId="4" borderId="0" xfId="0" applyFont="1" applyFill="1" applyAlignment="1">
      <alignment horizontal="left"/>
    </xf>
    <xf numFmtId="0" fontId="19" fillId="0" borderId="0" xfId="0" applyFont="1" applyAlignment="1">
      <alignment horizontal="left" vertical="top" wrapText="1"/>
    </xf>
    <xf numFmtId="0" fontId="6" fillId="6" borderId="3" xfId="0" applyFont="1" applyFill="1" applyBorder="1" applyAlignment="1">
      <alignment horizontal="center" vertical="center" textRotation="90" wrapText="1"/>
    </xf>
    <xf numFmtId="0" fontId="6" fillId="6" borderId="0" xfId="0" applyFont="1" applyFill="1" applyBorder="1" applyAlignment="1">
      <alignment horizontal="center" vertical="center" textRotation="90"/>
    </xf>
    <xf numFmtId="0" fontId="6" fillId="7" borderId="4" xfId="0" applyFont="1" applyFill="1" applyBorder="1" applyAlignment="1">
      <alignment horizontal="center" vertical="center" textRotation="90" wrapText="1"/>
    </xf>
    <xf numFmtId="0" fontId="6" fillId="7" borderId="0" xfId="0" applyFont="1" applyFill="1" applyBorder="1" applyAlignment="1">
      <alignment horizontal="center" vertical="center" textRotation="90"/>
    </xf>
    <xf numFmtId="0" fontId="6" fillId="7" borderId="5" xfId="0" applyFont="1" applyFill="1" applyBorder="1" applyAlignment="1">
      <alignment horizontal="center" vertical="center" textRotation="90"/>
    </xf>
    <xf numFmtId="0" fontId="6" fillId="8" borderId="0" xfId="0" applyFont="1" applyFill="1" applyBorder="1" applyAlignment="1">
      <alignment horizontal="center" vertical="center" textRotation="90" wrapText="1"/>
    </xf>
    <xf numFmtId="0" fontId="6" fillId="8" borderId="5" xfId="0" applyFont="1" applyFill="1" applyBorder="1" applyAlignment="1">
      <alignment horizontal="center" vertical="center" textRotation="90" wrapText="1"/>
    </xf>
    <xf numFmtId="0" fontId="6" fillId="9" borderId="4" xfId="0" applyFont="1" applyFill="1" applyBorder="1" applyAlignment="1">
      <alignment horizontal="center" vertical="center" textRotation="90" wrapText="1"/>
    </xf>
    <xf numFmtId="0" fontId="6" fillId="9" borderId="0" xfId="0" applyFont="1" applyFill="1" applyBorder="1" applyAlignment="1">
      <alignment horizontal="center" vertical="center" textRotation="90"/>
    </xf>
    <xf numFmtId="0" fontId="6" fillId="9" borderId="6" xfId="0" applyFont="1" applyFill="1" applyBorder="1" applyAlignment="1">
      <alignment horizontal="center" vertical="center" textRotation="90"/>
    </xf>
  </cellXfs>
  <cellStyles count="9">
    <cellStyle name="Hyperlink" xfId="1" builtinId="8"/>
    <cellStyle name="Normal" xfId="0" builtinId="0"/>
    <cellStyle name="Normal 2" xfId="3"/>
    <cellStyle name="Normal 2 2" xfId="4"/>
    <cellStyle name="Normal 3" xfId="5"/>
    <cellStyle name="Normal 3 2" xfId="6"/>
    <cellStyle name="Normal 4" xfId="7"/>
    <cellStyle name="Normal 5" xfId="8"/>
    <cellStyle name="Percent 2" xfId="2"/>
  </cellStyles>
  <dxfs count="0"/>
  <tableStyles count="0" defaultTableStyle="TableStyleMedium2" defaultPivotStyle="PivotStyleLight16"/>
  <colors>
    <mruColors>
      <color rgb="FF8BF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Active segments'!$O$45</c:f>
          <c:strCache>
            <c:ptCount val="1"/>
            <c:pt idx="0">
              <c:v>Landings per kW day at sea (kg)
All UK fleet segment (excluding inactive vessels)</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'All Active segments'!$R$2:$AA$2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'All Active segments'!$R$21:$AA$21</c:f>
              <c:numCache>
                <c:formatCode>#,##0.00</c:formatCode>
                <c:ptCount val="10"/>
                <c:pt idx="0">
                  <c:v>5.72</c:v>
                </c:pt>
                <c:pt idx="1">
                  <c:v>5.93</c:v>
                </c:pt>
                <c:pt idx="2">
                  <c:v>6.22</c:v>
                </c:pt>
                <c:pt idx="3">
                  <c:v>6.59</c:v>
                </c:pt>
                <c:pt idx="4">
                  <c:v>7.01</c:v>
                </c:pt>
                <c:pt idx="5">
                  <c:v>7.16</c:v>
                </c:pt>
                <c:pt idx="6">
                  <c:v>8.3000000000000007</c:v>
                </c:pt>
                <c:pt idx="7">
                  <c:v>7.78</c:v>
                </c:pt>
                <c:pt idx="8">
                  <c:v>7.57</c:v>
                </c:pt>
                <c:pt idx="9">
                  <c:v>7.94</c:v>
                </c:pt>
              </c:numCache>
            </c:numRef>
          </c:val>
          <c:smooth val="0"/>
        </c:ser>
        <c:dLbls>
          <c:showLegendKey val="0"/>
          <c:showVal val="0"/>
          <c:showCatName val="0"/>
          <c:showSerName val="0"/>
          <c:showPercent val="0"/>
          <c:showBubbleSize val="0"/>
        </c:dLbls>
        <c:marker val="1"/>
        <c:smooth val="0"/>
        <c:axId val="73681152"/>
        <c:axId val="73753344"/>
      </c:lineChart>
      <c:catAx>
        <c:axId val="73681152"/>
        <c:scaling>
          <c:orientation val="minMax"/>
        </c:scaling>
        <c:delete val="0"/>
        <c:axPos val="b"/>
        <c:numFmt formatCode="General" sourceLinked="1"/>
        <c:majorTickMark val="out"/>
        <c:minorTickMark val="none"/>
        <c:tickLblPos val="nextTo"/>
        <c:crossAx val="73753344"/>
        <c:crosses val="autoZero"/>
        <c:auto val="1"/>
        <c:lblAlgn val="ctr"/>
        <c:lblOffset val="100"/>
        <c:noMultiLvlLbl val="0"/>
      </c:catAx>
      <c:valAx>
        <c:axId val="73753344"/>
        <c:scaling>
          <c:orientation val="minMax"/>
        </c:scaling>
        <c:delete val="0"/>
        <c:axPos val="l"/>
        <c:majorGridlines>
          <c:spPr>
            <a:ln w="3175">
              <a:prstDash val="sysDot"/>
            </a:ln>
          </c:spPr>
        </c:majorGridlines>
        <c:numFmt formatCode="#,##0.00" sourceLinked="1"/>
        <c:majorTickMark val="out"/>
        <c:minorTickMark val="none"/>
        <c:tickLblPos val="nextTo"/>
        <c:crossAx val="73681152"/>
        <c:crosses val="autoZero"/>
        <c:crossBetween val="between"/>
      </c:valAx>
    </c:plotArea>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under 10m'!$P$59</c:f>
          <c:strCache>
            <c:ptCount val="1"/>
            <c:pt idx="0">
              <c:v>Total operating cost per kW day at sea (£)
Active vessels under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'Active under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under 10m'!$R$23:$AA$23</c:f>
              <c:numCache>
                <c:formatCode>#,##0.00</c:formatCode>
                <c:ptCount val="10"/>
                <c:pt idx="0">
                  <c:v>4.58</c:v>
                </c:pt>
                <c:pt idx="1">
                  <c:v>4.09</c:v>
                </c:pt>
                <c:pt idx="2">
                  <c:v>4.58</c:v>
                </c:pt>
                <c:pt idx="3">
                  <c:v>4.9800000000000004</c:v>
                </c:pt>
                <c:pt idx="4">
                  <c:v>5.22</c:v>
                </c:pt>
                <c:pt idx="5">
                  <c:v>4.95</c:v>
                </c:pt>
                <c:pt idx="6">
                  <c:v>4.62</c:v>
                </c:pt>
                <c:pt idx="7">
                  <c:v>4.1500000000000004</c:v>
                </c:pt>
                <c:pt idx="8">
                  <c:v>4.47</c:v>
                </c:pt>
                <c:pt idx="9">
                  <c:v>5.35</c:v>
                </c:pt>
              </c:numCache>
            </c:numRef>
          </c:val>
          <c:smooth val="0"/>
        </c:ser>
        <c:dLbls>
          <c:showLegendKey val="0"/>
          <c:showVal val="0"/>
          <c:showCatName val="0"/>
          <c:showSerName val="0"/>
          <c:showPercent val="0"/>
          <c:showBubbleSize val="0"/>
        </c:dLbls>
        <c:marker val="1"/>
        <c:smooth val="0"/>
        <c:axId val="71294336"/>
        <c:axId val="71296128"/>
      </c:lineChart>
      <c:catAx>
        <c:axId val="71294336"/>
        <c:scaling>
          <c:orientation val="minMax"/>
        </c:scaling>
        <c:delete val="0"/>
        <c:axPos val="b"/>
        <c:numFmt formatCode="General" sourceLinked="1"/>
        <c:majorTickMark val="out"/>
        <c:minorTickMark val="none"/>
        <c:tickLblPos val="nextTo"/>
        <c:crossAx val="71296128"/>
        <c:crosses val="autoZero"/>
        <c:auto val="1"/>
        <c:lblAlgn val="ctr"/>
        <c:lblOffset val="100"/>
        <c:noMultiLvlLbl val="0"/>
      </c:catAx>
      <c:valAx>
        <c:axId val="71296128"/>
        <c:scaling>
          <c:orientation val="minMax"/>
        </c:scaling>
        <c:delete val="0"/>
        <c:axPos val="l"/>
        <c:majorGridlines>
          <c:spPr>
            <a:ln w="3175">
              <a:prstDash val="sysDot"/>
            </a:ln>
          </c:spPr>
        </c:majorGridlines>
        <c:numFmt formatCode="#,##0.00" sourceLinked="1"/>
        <c:majorTickMark val="out"/>
        <c:minorTickMark val="none"/>
        <c:tickLblPos val="nextTo"/>
        <c:crossAx val="71294336"/>
        <c:crosses val="autoZero"/>
        <c:crossBetween val="between"/>
      </c:valAx>
    </c:plotArea>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under 10m'!$O$47</c:f>
          <c:strCache>
            <c:ptCount val="1"/>
            <c:pt idx="0">
              <c:v>Average price per tonne landed (£)
Active vessels under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'Active under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under 10m'!$R$20:$AA$20</c:f>
              <c:numCache>
                <c:formatCode>#,##0</c:formatCode>
                <c:ptCount val="10"/>
                <c:pt idx="0">
                  <c:v>2592</c:v>
                </c:pt>
                <c:pt idx="1">
                  <c:v>2490</c:v>
                </c:pt>
                <c:pt idx="2">
                  <c:v>2417</c:v>
                </c:pt>
                <c:pt idx="3">
                  <c:v>2535</c:v>
                </c:pt>
                <c:pt idx="4">
                  <c:v>2315</c:v>
                </c:pt>
                <c:pt idx="5">
                  <c:v>2144</c:v>
                </c:pt>
                <c:pt idx="6">
                  <c:v>2283</c:v>
                </c:pt>
                <c:pt idx="7">
                  <c:v>2195</c:v>
                </c:pt>
                <c:pt idx="8">
                  <c:v>2508</c:v>
                </c:pt>
                <c:pt idx="9">
                  <c:v>2518</c:v>
                </c:pt>
              </c:numCache>
            </c:numRef>
          </c:val>
          <c:smooth val="0"/>
        </c:ser>
        <c:dLbls>
          <c:showLegendKey val="0"/>
          <c:showVal val="0"/>
          <c:showCatName val="0"/>
          <c:showSerName val="0"/>
          <c:showPercent val="0"/>
          <c:showBubbleSize val="0"/>
        </c:dLbls>
        <c:marker val="1"/>
        <c:smooth val="0"/>
        <c:axId val="71509120"/>
        <c:axId val="71510656"/>
      </c:lineChart>
      <c:catAx>
        <c:axId val="71509120"/>
        <c:scaling>
          <c:orientation val="minMax"/>
        </c:scaling>
        <c:delete val="0"/>
        <c:axPos val="b"/>
        <c:numFmt formatCode="General" sourceLinked="1"/>
        <c:majorTickMark val="out"/>
        <c:minorTickMark val="none"/>
        <c:tickLblPos val="nextTo"/>
        <c:crossAx val="71510656"/>
        <c:crosses val="autoZero"/>
        <c:auto val="1"/>
        <c:lblAlgn val="ctr"/>
        <c:lblOffset val="100"/>
        <c:noMultiLvlLbl val="0"/>
      </c:catAx>
      <c:valAx>
        <c:axId val="71510656"/>
        <c:scaling>
          <c:orientation val="minMax"/>
        </c:scaling>
        <c:delete val="0"/>
        <c:axPos val="l"/>
        <c:majorGridlines>
          <c:spPr>
            <a:ln w="3175">
              <a:prstDash val="sysDot"/>
            </a:ln>
          </c:spPr>
        </c:majorGridlines>
        <c:numFmt formatCode="#,##0" sourceLinked="1"/>
        <c:majorTickMark val="out"/>
        <c:minorTickMark val="none"/>
        <c:tickLblPos val="nextTo"/>
        <c:crossAx val="71509120"/>
        <c:crosses val="autoZero"/>
        <c:crossBetween val="between"/>
      </c:valAx>
    </c:plotArea>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under 10m'!$Y$59</c:f>
          <c:strCache>
            <c:ptCount val="1"/>
            <c:pt idx="0">
              <c:v>Average annual operating profit per vessel (£'000)
Active vessels under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'Active under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under 10m'!$R$37:$AA$37</c:f>
              <c:numCache>
                <c:formatCode>#,##0.0</c:formatCode>
                <c:ptCount val="10"/>
                <c:pt idx="0">
                  <c:v>6.8</c:v>
                </c:pt>
                <c:pt idx="1">
                  <c:v>8</c:v>
                </c:pt>
                <c:pt idx="2">
                  <c:v>6.7</c:v>
                </c:pt>
                <c:pt idx="3">
                  <c:v>7.1</c:v>
                </c:pt>
                <c:pt idx="4">
                  <c:v>6.5</c:v>
                </c:pt>
                <c:pt idx="5">
                  <c:v>6.5</c:v>
                </c:pt>
                <c:pt idx="6">
                  <c:v>6.9</c:v>
                </c:pt>
                <c:pt idx="7">
                  <c:v>5.3</c:v>
                </c:pt>
                <c:pt idx="8">
                  <c:v>10</c:v>
                </c:pt>
                <c:pt idx="9">
                  <c:v>9.6</c:v>
                </c:pt>
              </c:numCache>
            </c:numRef>
          </c:val>
          <c:smooth val="0"/>
        </c:ser>
        <c:dLbls>
          <c:showLegendKey val="0"/>
          <c:showVal val="0"/>
          <c:showCatName val="0"/>
          <c:showSerName val="0"/>
          <c:showPercent val="0"/>
          <c:showBubbleSize val="0"/>
        </c:dLbls>
        <c:marker val="1"/>
        <c:smooth val="0"/>
        <c:axId val="71522944"/>
        <c:axId val="71528832"/>
      </c:lineChart>
      <c:catAx>
        <c:axId val="71522944"/>
        <c:scaling>
          <c:orientation val="minMax"/>
        </c:scaling>
        <c:delete val="0"/>
        <c:axPos val="b"/>
        <c:numFmt formatCode="General" sourceLinked="1"/>
        <c:majorTickMark val="out"/>
        <c:minorTickMark val="none"/>
        <c:tickLblPos val="nextTo"/>
        <c:crossAx val="71528832"/>
        <c:crosses val="autoZero"/>
        <c:auto val="1"/>
        <c:lblAlgn val="ctr"/>
        <c:lblOffset val="100"/>
        <c:noMultiLvlLbl val="0"/>
      </c:catAx>
      <c:valAx>
        <c:axId val="71528832"/>
        <c:scaling>
          <c:orientation val="minMax"/>
        </c:scaling>
        <c:delete val="0"/>
        <c:axPos val="l"/>
        <c:majorGridlines>
          <c:spPr>
            <a:ln w="3175">
              <a:prstDash val="sysDot"/>
            </a:ln>
          </c:spPr>
        </c:majorGridlines>
        <c:numFmt formatCode="#,##0.0" sourceLinked="1"/>
        <c:majorTickMark val="out"/>
        <c:minorTickMark val="none"/>
        <c:tickLblPos val="nextTo"/>
        <c:crossAx val="71522944"/>
        <c:crosses val="autoZero"/>
        <c:crossBetween val="between"/>
      </c:valAx>
    </c:plotArea>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over 10m'!$O$45</c:f>
          <c:strCache>
            <c:ptCount val="1"/>
            <c:pt idx="0">
              <c:v>Landings per kW day at sea (kg)
Active vessels over 10m</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'Active over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over 10m'!$R$21:$AA$21</c:f>
              <c:numCache>
                <c:formatCode>#,##0.00</c:formatCode>
                <c:ptCount val="10"/>
                <c:pt idx="0">
                  <c:v>6.48</c:v>
                </c:pt>
                <c:pt idx="1">
                  <c:v>6.66</c:v>
                </c:pt>
                <c:pt idx="2">
                  <c:v>6.99</c:v>
                </c:pt>
                <c:pt idx="3">
                  <c:v>7.53</c:v>
                </c:pt>
                <c:pt idx="4">
                  <c:v>8.02</c:v>
                </c:pt>
                <c:pt idx="5">
                  <c:v>8.15</c:v>
                </c:pt>
                <c:pt idx="6">
                  <c:v>9.73</c:v>
                </c:pt>
                <c:pt idx="7">
                  <c:v>9.1999999999999993</c:v>
                </c:pt>
                <c:pt idx="8">
                  <c:v>8.84</c:v>
                </c:pt>
                <c:pt idx="9">
                  <c:v>8.9499999999999993</c:v>
                </c:pt>
              </c:numCache>
            </c:numRef>
          </c:val>
          <c:smooth val="0"/>
        </c:ser>
        <c:dLbls>
          <c:showLegendKey val="0"/>
          <c:showVal val="0"/>
          <c:showCatName val="0"/>
          <c:showSerName val="0"/>
          <c:showPercent val="0"/>
          <c:showBubbleSize val="0"/>
        </c:dLbls>
        <c:marker val="1"/>
        <c:smooth val="0"/>
        <c:axId val="71833856"/>
        <c:axId val="71852032"/>
      </c:lineChart>
      <c:catAx>
        <c:axId val="71833856"/>
        <c:scaling>
          <c:orientation val="minMax"/>
        </c:scaling>
        <c:delete val="0"/>
        <c:axPos val="b"/>
        <c:numFmt formatCode="General" sourceLinked="1"/>
        <c:majorTickMark val="out"/>
        <c:minorTickMark val="none"/>
        <c:tickLblPos val="nextTo"/>
        <c:crossAx val="71852032"/>
        <c:crosses val="autoZero"/>
        <c:auto val="1"/>
        <c:lblAlgn val="ctr"/>
        <c:lblOffset val="100"/>
        <c:noMultiLvlLbl val="0"/>
      </c:catAx>
      <c:valAx>
        <c:axId val="71852032"/>
        <c:scaling>
          <c:orientation val="minMax"/>
        </c:scaling>
        <c:delete val="0"/>
        <c:axPos val="l"/>
        <c:majorGridlines>
          <c:spPr>
            <a:ln w="3175">
              <a:prstDash val="sysDot"/>
            </a:ln>
          </c:spPr>
        </c:majorGridlines>
        <c:numFmt formatCode="#,##0.00" sourceLinked="1"/>
        <c:majorTickMark val="out"/>
        <c:minorTickMark val="none"/>
        <c:tickLblPos val="nextTo"/>
        <c:crossAx val="71833856"/>
        <c:crosses val="autoZero"/>
        <c:crossBetween val="between"/>
      </c:valAx>
    </c:plotArea>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over 10m'!$O$46</c:f>
          <c:strCache>
            <c:ptCount val="1"/>
            <c:pt idx="0">
              <c:v>Fishing Income per kW day at sea (£)
Active vessels over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'Active over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over 10m'!$R$22:$AA$22</c:f>
              <c:numCache>
                <c:formatCode>#,##0.00</c:formatCode>
                <c:ptCount val="10"/>
                <c:pt idx="0">
                  <c:v>7.57</c:v>
                </c:pt>
                <c:pt idx="1">
                  <c:v>8.35</c:v>
                </c:pt>
                <c:pt idx="2">
                  <c:v>8.77</c:v>
                </c:pt>
                <c:pt idx="3">
                  <c:v>10.92</c:v>
                </c:pt>
                <c:pt idx="4">
                  <c:v>10.43</c:v>
                </c:pt>
                <c:pt idx="5">
                  <c:v>9.75</c:v>
                </c:pt>
                <c:pt idx="6">
                  <c:v>10.92</c:v>
                </c:pt>
                <c:pt idx="7">
                  <c:v>9.86</c:v>
                </c:pt>
                <c:pt idx="8">
                  <c:v>11.38</c:v>
                </c:pt>
                <c:pt idx="9">
                  <c:v>11.3</c:v>
                </c:pt>
              </c:numCache>
            </c:numRef>
          </c:val>
          <c:smooth val="0"/>
        </c:ser>
        <c:dLbls>
          <c:showLegendKey val="0"/>
          <c:showVal val="0"/>
          <c:showCatName val="0"/>
          <c:showSerName val="0"/>
          <c:showPercent val="0"/>
          <c:showBubbleSize val="0"/>
        </c:dLbls>
        <c:marker val="1"/>
        <c:smooth val="0"/>
        <c:axId val="71864320"/>
        <c:axId val="71865856"/>
      </c:lineChart>
      <c:catAx>
        <c:axId val="71864320"/>
        <c:scaling>
          <c:orientation val="minMax"/>
        </c:scaling>
        <c:delete val="0"/>
        <c:axPos val="b"/>
        <c:numFmt formatCode="General" sourceLinked="1"/>
        <c:majorTickMark val="out"/>
        <c:minorTickMark val="none"/>
        <c:tickLblPos val="nextTo"/>
        <c:crossAx val="71865856"/>
        <c:crosses val="autoZero"/>
        <c:auto val="1"/>
        <c:lblAlgn val="ctr"/>
        <c:lblOffset val="100"/>
        <c:noMultiLvlLbl val="0"/>
      </c:catAx>
      <c:valAx>
        <c:axId val="71865856"/>
        <c:scaling>
          <c:orientation val="minMax"/>
        </c:scaling>
        <c:delete val="0"/>
        <c:axPos val="l"/>
        <c:majorGridlines>
          <c:spPr>
            <a:ln w="3175">
              <a:prstDash val="sysDot"/>
            </a:ln>
          </c:spPr>
        </c:majorGridlines>
        <c:numFmt formatCode="#,##0.00" sourceLinked="1"/>
        <c:majorTickMark val="out"/>
        <c:minorTickMark val="none"/>
        <c:tickLblPos val="nextTo"/>
        <c:crossAx val="71864320"/>
        <c:crosses val="autoZero"/>
        <c:crossBetween val="between"/>
      </c:valAx>
    </c:plotArea>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over 10m'!$Y$45</c:f>
          <c:strCache>
            <c:ptCount val="1"/>
            <c:pt idx="0">
              <c:v>Operating profit per kW day at sea (£)
Active vessels over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'Active over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over 10m'!$R$24:$AA$24</c:f>
              <c:numCache>
                <c:formatCode>#,##0.00</c:formatCode>
                <c:ptCount val="10"/>
                <c:pt idx="0">
                  <c:v>0.92</c:v>
                </c:pt>
                <c:pt idx="1">
                  <c:v>1.55</c:v>
                </c:pt>
                <c:pt idx="2">
                  <c:v>1.67</c:v>
                </c:pt>
                <c:pt idx="3">
                  <c:v>2.08</c:v>
                </c:pt>
                <c:pt idx="4">
                  <c:v>2.04</c:v>
                </c:pt>
                <c:pt idx="5">
                  <c:v>1.78</c:v>
                </c:pt>
                <c:pt idx="6">
                  <c:v>3.06</c:v>
                </c:pt>
                <c:pt idx="7">
                  <c:v>2.23</c:v>
                </c:pt>
                <c:pt idx="8">
                  <c:v>3.16</c:v>
                </c:pt>
                <c:pt idx="9">
                  <c:v>2.87</c:v>
                </c:pt>
              </c:numCache>
            </c:numRef>
          </c:val>
          <c:smooth val="0"/>
        </c:ser>
        <c:dLbls>
          <c:showLegendKey val="0"/>
          <c:showVal val="0"/>
          <c:showCatName val="0"/>
          <c:showSerName val="0"/>
          <c:showPercent val="0"/>
          <c:showBubbleSize val="0"/>
        </c:dLbls>
        <c:marker val="1"/>
        <c:smooth val="0"/>
        <c:axId val="75441664"/>
        <c:axId val="75443200"/>
      </c:lineChart>
      <c:catAx>
        <c:axId val="75441664"/>
        <c:scaling>
          <c:orientation val="minMax"/>
        </c:scaling>
        <c:delete val="0"/>
        <c:axPos val="b"/>
        <c:numFmt formatCode="General" sourceLinked="1"/>
        <c:majorTickMark val="out"/>
        <c:minorTickMark val="none"/>
        <c:tickLblPos val="nextTo"/>
        <c:crossAx val="75443200"/>
        <c:crosses val="autoZero"/>
        <c:auto val="1"/>
        <c:lblAlgn val="ctr"/>
        <c:lblOffset val="100"/>
        <c:noMultiLvlLbl val="0"/>
      </c:catAx>
      <c:valAx>
        <c:axId val="75443200"/>
        <c:scaling>
          <c:orientation val="minMax"/>
        </c:scaling>
        <c:delete val="0"/>
        <c:axPos val="l"/>
        <c:majorGridlines>
          <c:spPr>
            <a:ln w="3175">
              <a:prstDash val="sysDot"/>
            </a:ln>
          </c:spPr>
        </c:majorGridlines>
        <c:numFmt formatCode="#,##0.00" sourceLinked="1"/>
        <c:majorTickMark val="out"/>
        <c:minorTickMark val="none"/>
        <c:tickLblPos val="nextTo"/>
        <c:crossAx val="75441664"/>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over 10m'!$P$59</c:f>
          <c:strCache>
            <c:ptCount val="1"/>
            <c:pt idx="0">
              <c:v>Total operating cost per kW day at sea (£)
Active vessels over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'Active over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over 10m'!$R$23:$AA$23</c:f>
              <c:numCache>
                <c:formatCode>#,##0.00</c:formatCode>
                <c:ptCount val="10"/>
                <c:pt idx="0">
                  <c:v>6.91</c:v>
                </c:pt>
                <c:pt idx="1">
                  <c:v>7.05</c:v>
                </c:pt>
                <c:pt idx="2">
                  <c:v>7.37</c:v>
                </c:pt>
                <c:pt idx="3">
                  <c:v>9.1</c:v>
                </c:pt>
                <c:pt idx="4">
                  <c:v>8.7899999999999991</c:v>
                </c:pt>
                <c:pt idx="5">
                  <c:v>8.44</c:v>
                </c:pt>
                <c:pt idx="6">
                  <c:v>8.32</c:v>
                </c:pt>
                <c:pt idx="7">
                  <c:v>8.0299999999999994</c:v>
                </c:pt>
                <c:pt idx="8">
                  <c:v>8.58</c:v>
                </c:pt>
                <c:pt idx="9">
                  <c:v>8.84</c:v>
                </c:pt>
              </c:numCache>
            </c:numRef>
          </c:val>
          <c:smooth val="0"/>
        </c:ser>
        <c:dLbls>
          <c:showLegendKey val="0"/>
          <c:showVal val="0"/>
          <c:showCatName val="0"/>
          <c:showSerName val="0"/>
          <c:showPercent val="0"/>
          <c:showBubbleSize val="0"/>
        </c:dLbls>
        <c:marker val="1"/>
        <c:smooth val="0"/>
        <c:axId val="75492352"/>
        <c:axId val="75535104"/>
      </c:lineChart>
      <c:catAx>
        <c:axId val="75492352"/>
        <c:scaling>
          <c:orientation val="minMax"/>
        </c:scaling>
        <c:delete val="0"/>
        <c:axPos val="b"/>
        <c:numFmt formatCode="General" sourceLinked="1"/>
        <c:majorTickMark val="out"/>
        <c:minorTickMark val="none"/>
        <c:tickLblPos val="nextTo"/>
        <c:crossAx val="75535104"/>
        <c:crosses val="autoZero"/>
        <c:auto val="1"/>
        <c:lblAlgn val="ctr"/>
        <c:lblOffset val="100"/>
        <c:noMultiLvlLbl val="0"/>
      </c:catAx>
      <c:valAx>
        <c:axId val="75535104"/>
        <c:scaling>
          <c:orientation val="minMax"/>
        </c:scaling>
        <c:delete val="0"/>
        <c:axPos val="l"/>
        <c:majorGridlines>
          <c:spPr>
            <a:ln w="3175">
              <a:prstDash val="sysDot"/>
            </a:ln>
          </c:spPr>
        </c:majorGridlines>
        <c:numFmt formatCode="#,##0.00" sourceLinked="1"/>
        <c:majorTickMark val="out"/>
        <c:minorTickMark val="none"/>
        <c:tickLblPos val="nextTo"/>
        <c:crossAx val="75492352"/>
        <c:crosses val="autoZero"/>
        <c:crossBetween val="between"/>
      </c:valAx>
    </c:plotArea>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over 10m'!$O$47</c:f>
          <c:strCache>
            <c:ptCount val="1"/>
            <c:pt idx="0">
              <c:v>Average price per tonne landed (£)
Active vessels over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'Active over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over 10m'!$R$20:$AA$20</c:f>
              <c:numCache>
                <c:formatCode>#,##0</c:formatCode>
                <c:ptCount val="10"/>
                <c:pt idx="0">
                  <c:v>1169</c:v>
                </c:pt>
                <c:pt idx="1">
                  <c:v>1253</c:v>
                </c:pt>
                <c:pt idx="2">
                  <c:v>1254</c:v>
                </c:pt>
                <c:pt idx="3">
                  <c:v>1451</c:v>
                </c:pt>
                <c:pt idx="4">
                  <c:v>1301</c:v>
                </c:pt>
                <c:pt idx="5">
                  <c:v>1197</c:v>
                </c:pt>
                <c:pt idx="6">
                  <c:v>1122</c:v>
                </c:pt>
                <c:pt idx="7">
                  <c:v>1072</c:v>
                </c:pt>
                <c:pt idx="8">
                  <c:v>1288</c:v>
                </c:pt>
                <c:pt idx="9">
                  <c:v>1263</c:v>
                </c:pt>
              </c:numCache>
            </c:numRef>
          </c:val>
          <c:smooth val="0"/>
        </c:ser>
        <c:dLbls>
          <c:showLegendKey val="0"/>
          <c:showVal val="0"/>
          <c:showCatName val="0"/>
          <c:showSerName val="0"/>
          <c:showPercent val="0"/>
          <c:showBubbleSize val="0"/>
        </c:dLbls>
        <c:marker val="1"/>
        <c:smooth val="0"/>
        <c:axId val="75543296"/>
        <c:axId val="75544832"/>
      </c:lineChart>
      <c:catAx>
        <c:axId val="75543296"/>
        <c:scaling>
          <c:orientation val="minMax"/>
        </c:scaling>
        <c:delete val="0"/>
        <c:axPos val="b"/>
        <c:numFmt formatCode="General" sourceLinked="1"/>
        <c:majorTickMark val="out"/>
        <c:minorTickMark val="none"/>
        <c:tickLblPos val="nextTo"/>
        <c:crossAx val="75544832"/>
        <c:crosses val="autoZero"/>
        <c:auto val="1"/>
        <c:lblAlgn val="ctr"/>
        <c:lblOffset val="100"/>
        <c:noMultiLvlLbl val="0"/>
      </c:catAx>
      <c:valAx>
        <c:axId val="75544832"/>
        <c:scaling>
          <c:orientation val="minMax"/>
        </c:scaling>
        <c:delete val="0"/>
        <c:axPos val="l"/>
        <c:majorGridlines>
          <c:spPr>
            <a:ln w="3175">
              <a:prstDash val="sysDot"/>
            </a:ln>
          </c:spPr>
        </c:majorGridlines>
        <c:numFmt formatCode="#,##0" sourceLinked="1"/>
        <c:majorTickMark val="out"/>
        <c:minorTickMark val="none"/>
        <c:tickLblPos val="nextTo"/>
        <c:crossAx val="75543296"/>
        <c:crosses val="autoZero"/>
        <c:crossBetween val="between"/>
      </c:valAx>
    </c:plotArea>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over 10m'!$Y$59</c:f>
          <c:strCache>
            <c:ptCount val="1"/>
            <c:pt idx="0">
              <c:v>Average annual operating profit per vessel (£'000)
Active vessels over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'Active over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over 10m'!$R$37:$AA$37</c:f>
              <c:numCache>
                <c:formatCode>#,##0.0</c:formatCode>
                <c:ptCount val="10"/>
                <c:pt idx="0">
                  <c:v>54.9</c:v>
                </c:pt>
                <c:pt idx="1">
                  <c:v>94.3</c:v>
                </c:pt>
                <c:pt idx="2">
                  <c:v>102.2</c:v>
                </c:pt>
                <c:pt idx="3">
                  <c:v>120.9</c:v>
                </c:pt>
                <c:pt idx="4">
                  <c:v>117.4</c:v>
                </c:pt>
                <c:pt idx="5">
                  <c:v>100.2</c:v>
                </c:pt>
                <c:pt idx="6">
                  <c:v>177.7</c:v>
                </c:pt>
                <c:pt idx="7">
                  <c:v>130.19999999999999</c:v>
                </c:pt>
                <c:pt idx="8">
                  <c:v>190.3</c:v>
                </c:pt>
                <c:pt idx="9">
                  <c:v>175.8</c:v>
                </c:pt>
              </c:numCache>
            </c:numRef>
          </c:val>
          <c:smooth val="0"/>
        </c:ser>
        <c:dLbls>
          <c:showLegendKey val="0"/>
          <c:showVal val="0"/>
          <c:showCatName val="0"/>
          <c:showSerName val="0"/>
          <c:showPercent val="0"/>
          <c:showBubbleSize val="0"/>
        </c:dLbls>
        <c:marker val="1"/>
        <c:smooth val="0"/>
        <c:axId val="75571968"/>
        <c:axId val="75573504"/>
      </c:lineChart>
      <c:catAx>
        <c:axId val="75571968"/>
        <c:scaling>
          <c:orientation val="minMax"/>
        </c:scaling>
        <c:delete val="0"/>
        <c:axPos val="b"/>
        <c:numFmt formatCode="General" sourceLinked="1"/>
        <c:majorTickMark val="out"/>
        <c:minorTickMark val="none"/>
        <c:tickLblPos val="nextTo"/>
        <c:crossAx val="75573504"/>
        <c:crosses val="autoZero"/>
        <c:auto val="1"/>
        <c:lblAlgn val="ctr"/>
        <c:lblOffset val="100"/>
        <c:noMultiLvlLbl val="0"/>
      </c:catAx>
      <c:valAx>
        <c:axId val="75573504"/>
        <c:scaling>
          <c:orientation val="minMax"/>
        </c:scaling>
        <c:delete val="0"/>
        <c:axPos val="l"/>
        <c:majorGridlines>
          <c:spPr>
            <a:ln w="3175">
              <a:prstDash val="sysDot"/>
            </a:ln>
          </c:spPr>
        </c:majorGridlines>
        <c:numFmt formatCode="#,##0.0" sourceLinked="1"/>
        <c:majorTickMark val="out"/>
        <c:minorTickMark val="none"/>
        <c:tickLblPos val="nextTo"/>
        <c:crossAx val="75571968"/>
        <c:crosses val="autoZero"/>
        <c:crossBetween val="between"/>
      </c:valAx>
    </c:plotArea>
    <c:plotVisOnly val="0"/>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'Fleet excl.inactive and low '!$O$45</c:f>
          <c:strCache>
            <c:ptCount val="1"/>
            <c:pt idx="0">
              <c:v>Landings per kW day at sea (kg)
UK fleet segments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'Fleet excl.inactive and low '!$R$2:$AA$2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'Fleet excl.inactive and low '!$R$21:$AA$21</c:f>
              <c:numCache>
                <c:formatCode>#,##0.00</c:formatCode>
                <c:ptCount val="10"/>
                <c:pt idx="0">
                  <c:v>5.75</c:v>
                </c:pt>
                <c:pt idx="1">
                  <c:v>6</c:v>
                </c:pt>
                <c:pt idx="2">
                  <c:v>6.26</c:v>
                </c:pt>
                <c:pt idx="3">
                  <c:v>6.61</c:v>
                </c:pt>
                <c:pt idx="4">
                  <c:v>7.1</c:v>
                </c:pt>
                <c:pt idx="5">
                  <c:v>7.26</c:v>
                </c:pt>
                <c:pt idx="6">
                  <c:v>8.42</c:v>
                </c:pt>
                <c:pt idx="7">
                  <c:v>7.92</c:v>
                </c:pt>
                <c:pt idx="8">
                  <c:v>7.66</c:v>
                </c:pt>
                <c:pt idx="9">
                  <c:v>8.0399999999999991</c:v>
                </c:pt>
              </c:numCache>
            </c:numRef>
          </c:val>
          <c:smooth val="0"/>
        </c:ser>
        <c:dLbls>
          <c:showLegendKey val="0"/>
          <c:showVal val="0"/>
          <c:showCatName val="0"/>
          <c:showSerName val="0"/>
          <c:showPercent val="0"/>
          <c:showBubbleSize val="0"/>
        </c:dLbls>
        <c:marker val="1"/>
        <c:smooth val="0"/>
        <c:axId val="75619712"/>
        <c:axId val="75625600"/>
      </c:lineChart>
      <c:catAx>
        <c:axId val="75619712"/>
        <c:scaling>
          <c:orientation val="minMax"/>
        </c:scaling>
        <c:delete val="0"/>
        <c:axPos val="b"/>
        <c:numFmt formatCode="General" sourceLinked="1"/>
        <c:majorTickMark val="out"/>
        <c:minorTickMark val="none"/>
        <c:tickLblPos val="nextTo"/>
        <c:crossAx val="75625600"/>
        <c:crosses val="autoZero"/>
        <c:auto val="1"/>
        <c:lblAlgn val="ctr"/>
        <c:lblOffset val="100"/>
        <c:noMultiLvlLbl val="0"/>
      </c:catAx>
      <c:valAx>
        <c:axId val="75625600"/>
        <c:scaling>
          <c:orientation val="minMax"/>
        </c:scaling>
        <c:delete val="0"/>
        <c:axPos val="l"/>
        <c:majorGridlines>
          <c:spPr>
            <a:ln w="3175">
              <a:prstDash val="sysDot"/>
            </a:ln>
          </c:spPr>
        </c:majorGridlines>
        <c:numFmt formatCode="#,##0.00" sourceLinked="1"/>
        <c:majorTickMark val="out"/>
        <c:minorTickMark val="none"/>
        <c:tickLblPos val="nextTo"/>
        <c:crossAx val="75619712"/>
        <c:crosses val="autoZero"/>
        <c:crossBetween val="between"/>
      </c:valAx>
    </c:plotArea>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Active segments'!$O$46</c:f>
          <c:strCache>
            <c:ptCount val="1"/>
            <c:pt idx="0">
              <c:v>Fishing Income per kW day at sea (£)
All UK fleet segment (excluding inactive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'All Active segments'!$R$2:$AA$2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'All Active segments'!$R$22:$AA$22</c:f>
              <c:numCache>
                <c:formatCode>#,##0.00</c:formatCode>
                <c:ptCount val="10"/>
                <c:pt idx="0">
                  <c:v>7.24</c:v>
                </c:pt>
                <c:pt idx="1">
                  <c:v>7.89</c:v>
                </c:pt>
                <c:pt idx="2">
                  <c:v>8.27</c:v>
                </c:pt>
                <c:pt idx="3">
                  <c:v>10.050000000000001</c:v>
                </c:pt>
                <c:pt idx="4">
                  <c:v>9.64</c:v>
                </c:pt>
                <c:pt idx="5">
                  <c:v>9.0500000000000007</c:v>
                </c:pt>
                <c:pt idx="6">
                  <c:v>9.8699999999999992</c:v>
                </c:pt>
                <c:pt idx="7">
                  <c:v>8.86</c:v>
                </c:pt>
                <c:pt idx="8">
                  <c:v>10.33</c:v>
                </c:pt>
                <c:pt idx="9">
                  <c:v>10.62</c:v>
                </c:pt>
              </c:numCache>
            </c:numRef>
          </c:val>
          <c:smooth val="0"/>
        </c:ser>
        <c:dLbls>
          <c:showLegendKey val="0"/>
          <c:showVal val="0"/>
          <c:showCatName val="0"/>
          <c:showSerName val="0"/>
          <c:showPercent val="0"/>
          <c:showBubbleSize val="0"/>
        </c:dLbls>
        <c:marker val="1"/>
        <c:smooth val="0"/>
        <c:axId val="75710848"/>
        <c:axId val="75712768"/>
      </c:lineChart>
      <c:catAx>
        <c:axId val="75710848"/>
        <c:scaling>
          <c:orientation val="minMax"/>
        </c:scaling>
        <c:delete val="0"/>
        <c:axPos val="b"/>
        <c:numFmt formatCode="General" sourceLinked="1"/>
        <c:majorTickMark val="out"/>
        <c:minorTickMark val="none"/>
        <c:tickLblPos val="nextTo"/>
        <c:crossAx val="75712768"/>
        <c:crosses val="autoZero"/>
        <c:auto val="1"/>
        <c:lblAlgn val="ctr"/>
        <c:lblOffset val="100"/>
        <c:noMultiLvlLbl val="0"/>
      </c:catAx>
      <c:valAx>
        <c:axId val="75712768"/>
        <c:scaling>
          <c:orientation val="minMax"/>
        </c:scaling>
        <c:delete val="0"/>
        <c:axPos val="l"/>
        <c:majorGridlines>
          <c:spPr>
            <a:ln w="3175">
              <a:prstDash val="sysDot"/>
            </a:ln>
          </c:spPr>
        </c:majorGridlines>
        <c:numFmt formatCode="#,##0.00" sourceLinked="1"/>
        <c:majorTickMark val="out"/>
        <c:minorTickMark val="none"/>
        <c:tickLblPos val="nextTo"/>
        <c:crossAx val="75710848"/>
        <c:crosses val="autoZero"/>
        <c:crossBetween val="between"/>
      </c:valAx>
    </c:plotArea>
    <c:plotVisOnly val="0"/>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'Fleet excl.inactive and low '!$O$46</c:f>
          <c:strCache>
            <c:ptCount val="1"/>
            <c:pt idx="0">
              <c:v>Fishing Income per kW day at sea (£)
UK fleet segments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'Fleet excl.inactive and low '!$R$2:$AA$2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'Fleet excl.inactive and low '!$R$22:$AA$22</c:f>
              <c:numCache>
                <c:formatCode>#,##0.00</c:formatCode>
                <c:ptCount val="10"/>
                <c:pt idx="0">
                  <c:v>7.3</c:v>
                </c:pt>
                <c:pt idx="1">
                  <c:v>7.96</c:v>
                </c:pt>
                <c:pt idx="2">
                  <c:v>8.33</c:v>
                </c:pt>
                <c:pt idx="3">
                  <c:v>10.14</c:v>
                </c:pt>
                <c:pt idx="4">
                  <c:v>9.73</c:v>
                </c:pt>
                <c:pt idx="5">
                  <c:v>9.14</c:v>
                </c:pt>
                <c:pt idx="6">
                  <c:v>10.01</c:v>
                </c:pt>
                <c:pt idx="7">
                  <c:v>8.98</c:v>
                </c:pt>
                <c:pt idx="8">
                  <c:v>10.44</c:v>
                </c:pt>
                <c:pt idx="9">
                  <c:v>10.72</c:v>
                </c:pt>
              </c:numCache>
            </c:numRef>
          </c:val>
          <c:smooth val="0"/>
        </c:ser>
        <c:dLbls>
          <c:showLegendKey val="0"/>
          <c:showVal val="0"/>
          <c:showCatName val="0"/>
          <c:showSerName val="0"/>
          <c:showPercent val="0"/>
          <c:showBubbleSize val="0"/>
        </c:dLbls>
        <c:marker val="1"/>
        <c:smooth val="0"/>
        <c:axId val="75740288"/>
        <c:axId val="75741824"/>
      </c:lineChart>
      <c:catAx>
        <c:axId val="75740288"/>
        <c:scaling>
          <c:orientation val="minMax"/>
        </c:scaling>
        <c:delete val="0"/>
        <c:axPos val="b"/>
        <c:numFmt formatCode="General" sourceLinked="1"/>
        <c:majorTickMark val="out"/>
        <c:minorTickMark val="none"/>
        <c:tickLblPos val="nextTo"/>
        <c:crossAx val="75741824"/>
        <c:crosses val="autoZero"/>
        <c:auto val="1"/>
        <c:lblAlgn val="ctr"/>
        <c:lblOffset val="100"/>
        <c:noMultiLvlLbl val="0"/>
      </c:catAx>
      <c:valAx>
        <c:axId val="75741824"/>
        <c:scaling>
          <c:orientation val="minMax"/>
        </c:scaling>
        <c:delete val="0"/>
        <c:axPos val="l"/>
        <c:majorGridlines>
          <c:spPr>
            <a:ln w="3175">
              <a:prstDash val="sysDot"/>
            </a:ln>
          </c:spPr>
        </c:majorGridlines>
        <c:numFmt formatCode="#,##0.00" sourceLinked="1"/>
        <c:majorTickMark val="out"/>
        <c:minorTickMark val="none"/>
        <c:tickLblPos val="nextTo"/>
        <c:crossAx val="75740288"/>
        <c:crosses val="autoZero"/>
        <c:crossBetween val="between"/>
      </c:valAx>
    </c:plotArea>
    <c:plotVisOnly val="0"/>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'Fleet excl.inactive and low '!$Y$45</c:f>
          <c:strCache>
            <c:ptCount val="1"/>
            <c:pt idx="0">
              <c:v>Operating profit per kW day at sea (£)
UK fleet segments excluding inactive and low activity vessels</c:v>
            </c:pt>
          </c:strCache>
        </c:strRef>
      </c:tx>
      <c:layout/>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'Fleet excl.inactive and low '!$R$2:$AA$2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'Fleet excl.inactive and low '!$R$24:$AA$24</c:f>
              <c:numCache>
                <c:formatCode>#,##0.00</c:formatCode>
                <c:ptCount val="10"/>
                <c:pt idx="0">
                  <c:v>1.02</c:v>
                </c:pt>
                <c:pt idx="1">
                  <c:v>1.58</c:v>
                </c:pt>
                <c:pt idx="2">
                  <c:v>1.65</c:v>
                </c:pt>
                <c:pt idx="3">
                  <c:v>1.99</c:v>
                </c:pt>
                <c:pt idx="4">
                  <c:v>1.93</c:v>
                </c:pt>
                <c:pt idx="5">
                  <c:v>1.73</c:v>
                </c:pt>
                <c:pt idx="6">
                  <c:v>2.76</c:v>
                </c:pt>
                <c:pt idx="7">
                  <c:v>2.02</c:v>
                </c:pt>
                <c:pt idx="8">
                  <c:v>2.95</c:v>
                </c:pt>
                <c:pt idx="9">
                  <c:v>2.79</c:v>
                </c:pt>
              </c:numCache>
            </c:numRef>
          </c:val>
          <c:smooth val="0"/>
        </c:ser>
        <c:dLbls>
          <c:showLegendKey val="0"/>
          <c:showVal val="0"/>
          <c:showCatName val="0"/>
          <c:showSerName val="0"/>
          <c:showPercent val="0"/>
          <c:showBubbleSize val="0"/>
        </c:dLbls>
        <c:marker val="1"/>
        <c:smooth val="0"/>
        <c:axId val="76028544"/>
        <c:axId val="76947840"/>
      </c:lineChart>
      <c:catAx>
        <c:axId val="76028544"/>
        <c:scaling>
          <c:orientation val="minMax"/>
        </c:scaling>
        <c:delete val="0"/>
        <c:axPos val="b"/>
        <c:numFmt formatCode="General" sourceLinked="1"/>
        <c:majorTickMark val="out"/>
        <c:minorTickMark val="none"/>
        <c:tickLblPos val="nextTo"/>
        <c:crossAx val="76947840"/>
        <c:crosses val="autoZero"/>
        <c:auto val="1"/>
        <c:lblAlgn val="ctr"/>
        <c:lblOffset val="100"/>
        <c:noMultiLvlLbl val="0"/>
      </c:catAx>
      <c:valAx>
        <c:axId val="76947840"/>
        <c:scaling>
          <c:orientation val="minMax"/>
        </c:scaling>
        <c:delete val="0"/>
        <c:axPos val="l"/>
        <c:majorGridlines>
          <c:spPr>
            <a:ln w="3175">
              <a:prstDash val="sysDot"/>
            </a:ln>
          </c:spPr>
        </c:majorGridlines>
        <c:numFmt formatCode="#,##0.00" sourceLinked="1"/>
        <c:majorTickMark val="out"/>
        <c:minorTickMark val="none"/>
        <c:tickLblPos val="nextTo"/>
        <c:crossAx val="76028544"/>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'Fleet excl.inactive and low '!$P$59</c:f>
          <c:strCache>
            <c:ptCount val="1"/>
            <c:pt idx="0">
              <c:v>Total operating cost per kW day at sea (£)
UK fleet segments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'Fleet excl.inactive and low '!$R$2:$AA$2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'Fleet excl.inactive and low '!$R$23:$AA$23</c:f>
              <c:numCache>
                <c:formatCode>#,##0.00</c:formatCode>
                <c:ptCount val="10"/>
                <c:pt idx="0">
                  <c:v>6.52</c:v>
                </c:pt>
                <c:pt idx="1">
                  <c:v>6.62</c:v>
                </c:pt>
                <c:pt idx="2">
                  <c:v>6.95</c:v>
                </c:pt>
                <c:pt idx="3">
                  <c:v>8.42</c:v>
                </c:pt>
                <c:pt idx="4">
                  <c:v>8.18</c:v>
                </c:pt>
                <c:pt idx="5">
                  <c:v>7.85</c:v>
                </c:pt>
                <c:pt idx="6">
                  <c:v>7.67</c:v>
                </c:pt>
                <c:pt idx="7">
                  <c:v>7.31</c:v>
                </c:pt>
                <c:pt idx="8">
                  <c:v>7.84</c:v>
                </c:pt>
                <c:pt idx="9">
                  <c:v>8.33</c:v>
                </c:pt>
              </c:numCache>
            </c:numRef>
          </c:val>
          <c:smooth val="0"/>
        </c:ser>
        <c:dLbls>
          <c:showLegendKey val="0"/>
          <c:showVal val="0"/>
          <c:showCatName val="0"/>
          <c:showSerName val="0"/>
          <c:showPercent val="0"/>
          <c:showBubbleSize val="0"/>
        </c:dLbls>
        <c:marker val="1"/>
        <c:smooth val="0"/>
        <c:axId val="76968320"/>
        <c:axId val="76969856"/>
      </c:lineChart>
      <c:catAx>
        <c:axId val="76968320"/>
        <c:scaling>
          <c:orientation val="minMax"/>
        </c:scaling>
        <c:delete val="0"/>
        <c:axPos val="b"/>
        <c:numFmt formatCode="General" sourceLinked="1"/>
        <c:majorTickMark val="out"/>
        <c:minorTickMark val="none"/>
        <c:tickLblPos val="nextTo"/>
        <c:crossAx val="76969856"/>
        <c:crosses val="autoZero"/>
        <c:auto val="1"/>
        <c:lblAlgn val="ctr"/>
        <c:lblOffset val="100"/>
        <c:noMultiLvlLbl val="0"/>
      </c:catAx>
      <c:valAx>
        <c:axId val="76969856"/>
        <c:scaling>
          <c:orientation val="minMax"/>
        </c:scaling>
        <c:delete val="0"/>
        <c:axPos val="l"/>
        <c:majorGridlines>
          <c:spPr>
            <a:ln w="3175">
              <a:prstDash val="sysDot"/>
            </a:ln>
          </c:spPr>
        </c:majorGridlines>
        <c:numFmt formatCode="#,##0.00" sourceLinked="1"/>
        <c:majorTickMark val="out"/>
        <c:minorTickMark val="none"/>
        <c:tickLblPos val="nextTo"/>
        <c:crossAx val="76968320"/>
        <c:crosses val="autoZero"/>
        <c:crossBetween val="between"/>
      </c:valAx>
    </c:plotArea>
    <c:plotVisOnly val="0"/>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'Fleet excl.inactive and low '!$O$47</c:f>
          <c:strCache>
            <c:ptCount val="1"/>
            <c:pt idx="0">
              <c:v>Average price per tonne landed (£)
UK fleet segments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'Fleet excl.inactive and low '!$R$2:$AA$2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'Fleet excl.inactive and low '!$R$20:$AA$20</c:f>
              <c:numCache>
                <c:formatCode>#,##0</c:formatCode>
                <c:ptCount val="10"/>
                <c:pt idx="0">
                  <c:v>1269</c:v>
                </c:pt>
                <c:pt idx="1">
                  <c:v>1326</c:v>
                </c:pt>
                <c:pt idx="2">
                  <c:v>1332</c:v>
                </c:pt>
                <c:pt idx="3">
                  <c:v>1535</c:v>
                </c:pt>
                <c:pt idx="4">
                  <c:v>1371</c:v>
                </c:pt>
                <c:pt idx="5">
                  <c:v>1260</c:v>
                </c:pt>
                <c:pt idx="6">
                  <c:v>1188</c:v>
                </c:pt>
                <c:pt idx="7">
                  <c:v>1134</c:v>
                </c:pt>
                <c:pt idx="8">
                  <c:v>1362</c:v>
                </c:pt>
                <c:pt idx="9">
                  <c:v>1334</c:v>
                </c:pt>
              </c:numCache>
            </c:numRef>
          </c:val>
          <c:smooth val="0"/>
        </c:ser>
        <c:dLbls>
          <c:showLegendKey val="0"/>
          <c:showVal val="0"/>
          <c:showCatName val="0"/>
          <c:showSerName val="0"/>
          <c:showPercent val="0"/>
          <c:showBubbleSize val="0"/>
        </c:dLbls>
        <c:marker val="1"/>
        <c:smooth val="0"/>
        <c:axId val="76990336"/>
        <c:axId val="76991872"/>
      </c:lineChart>
      <c:catAx>
        <c:axId val="76990336"/>
        <c:scaling>
          <c:orientation val="minMax"/>
        </c:scaling>
        <c:delete val="0"/>
        <c:axPos val="b"/>
        <c:numFmt formatCode="General" sourceLinked="1"/>
        <c:majorTickMark val="out"/>
        <c:minorTickMark val="none"/>
        <c:tickLblPos val="nextTo"/>
        <c:crossAx val="76991872"/>
        <c:crosses val="autoZero"/>
        <c:auto val="1"/>
        <c:lblAlgn val="ctr"/>
        <c:lblOffset val="100"/>
        <c:noMultiLvlLbl val="0"/>
      </c:catAx>
      <c:valAx>
        <c:axId val="76991872"/>
        <c:scaling>
          <c:orientation val="minMax"/>
        </c:scaling>
        <c:delete val="0"/>
        <c:axPos val="l"/>
        <c:majorGridlines>
          <c:spPr>
            <a:ln w="3175">
              <a:prstDash val="sysDot"/>
            </a:ln>
          </c:spPr>
        </c:majorGridlines>
        <c:numFmt formatCode="#,##0" sourceLinked="1"/>
        <c:majorTickMark val="out"/>
        <c:minorTickMark val="none"/>
        <c:tickLblPos val="nextTo"/>
        <c:crossAx val="76990336"/>
        <c:crosses val="autoZero"/>
        <c:crossBetween val="between"/>
      </c:valAx>
    </c:plotArea>
    <c:plotVisOnly val="0"/>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'Fleet excl.inactive and low '!$Y$59</c:f>
          <c:strCache>
            <c:ptCount val="1"/>
            <c:pt idx="0">
              <c:v>Average annual operating profit per vessel (£'000)
UK fleet segments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'Fleet excl.inactive and low '!$R$2:$AA$2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'Fleet excl.inactive and low '!$R$37:$AA$37</c:f>
              <c:numCache>
                <c:formatCode>#,##0.0</c:formatCode>
                <c:ptCount val="10"/>
                <c:pt idx="0">
                  <c:v>33.299999999999997</c:v>
                </c:pt>
                <c:pt idx="1">
                  <c:v>52.2</c:v>
                </c:pt>
                <c:pt idx="2">
                  <c:v>54.1</c:v>
                </c:pt>
                <c:pt idx="3">
                  <c:v>58.8</c:v>
                </c:pt>
                <c:pt idx="4">
                  <c:v>56.9</c:v>
                </c:pt>
                <c:pt idx="5">
                  <c:v>51.4</c:v>
                </c:pt>
                <c:pt idx="6">
                  <c:v>84.4</c:v>
                </c:pt>
                <c:pt idx="7">
                  <c:v>63.2</c:v>
                </c:pt>
                <c:pt idx="8">
                  <c:v>91.6</c:v>
                </c:pt>
                <c:pt idx="9">
                  <c:v>83.3</c:v>
                </c:pt>
              </c:numCache>
            </c:numRef>
          </c:val>
          <c:smooth val="0"/>
        </c:ser>
        <c:dLbls>
          <c:showLegendKey val="0"/>
          <c:showVal val="0"/>
          <c:showCatName val="0"/>
          <c:showSerName val="0"/>
          <c:showPercent val="0"/>
          <c:showBubbleSize val="0"/>
        </c:dLbls>
        <c:marker val="1"/>
        <c:smooth val="0"/>
        <c:axId val="77000064"/>
        <c:axId val="77010048"/>
      </c:lineChart>
      <c:catAx>
        <c:axId val="77000064"/>
        <c:scaling>
          <c:orientation val="minMax"/>
        </c:scaling>
        <c:delete val="0"/>
        <c:axPos val="b"/>
        <c:numFmt formatCode="General" sourceLinked="1"/>
        <c:majorTickMark val="out"/>
        <c:minorTickMark val="none"/>
        <c:tickLblPos val="nextTo"/>
        <c:crossAx val="77010048"/>
        <c:crosses val="autoZero"/>
        <c:auto val="1"/>
        <c:lblAlgn val="ctr"/>
        <c:lblOffset val="100"/>
        <c:noMultiLvlLbl val="0"/>
      </c:catAx>
      <c:valAx>
        <c:axId val="77010048"/>
        <c:scaling>
          <c:orientation val="minMax"/>
        </c:scaling>
        <c:delete val="0"/>
        <c:axPos val="l"/>
        <c:majorGridlines>
          <c:spPr>
            <a:ln w="3175">
              <a:prstDash val="sysDot"/>
            </a:ln>
          </c:spPr>
        </c:majorGridlines>
        <c:numFmt formatCode="#,##0.0" sourceLinked="1"/>
        <c:majorTickMark val="out"/>
        <c:minorTickMark val="none"/>
        <c:tickLblPos val="nextTo"/>
        <c:crossAx val="77000064"/>
        <c:crosses val="autoZero"/>
        <c:crossBetween val="between"/>
      </c:valAx>
    </c:plotArea>
    <c:plotVisOnly val="0"/>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excl. inactive and low'!$O$45</c:f>
          <c:strCache>
            <c:ptCount val="1"/>
            <c:pt idx="0">
              <c:v>Landings per kW day at sea (kg)
UK fleet segments under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'U10m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excl. inactive and low'!$R$21:$AA$21</c:f>
              <c:numCache>
                <c:formatCode>#,##0.00</c:formatCode>
                <c:ptCount val="10"/>
                <c:pt idx="0">
                  <c:v>2.25</c:v>
                </c:pt>
                <c:pt idx="1">
                  <c:v>2.2999999999999998</c:v>
                </c:pt>
                <c:pt idx="2">
                  <c:v>2.44</c:v>
                </c:pt>
                <c:pt idx="3">
                  <c:v>2.5</c:v>
                </c:pt>
                <c:pt idx="4">
                  <c:v>2.77</c:v>
                </c:pt>
                <c:pt idx="5">
                  <c:v>2.89</c:v>
                </c:pt>
                <c:pt idx="6">
                  <c:v>2.52</c:v>
                </c:pt>
                <c:pt idx="7">
                  <c:v>2.37</c:v>
                </c:pt>
                <c:pt idx="8">
                  <c:v>2.4900000000000002</c:v>
                </c:pt>
                <c:pt idx="9">
                  <c:v>2.98</c:v>
                </c:pt>
              </c:numCache>
            </c:numRef>
          </c:val>
          <c:smooth val="0"/>
        </c:ser>
        <c:dLbls>
          <c:showLegendKey val="0"/>
          <c:showVal val="0"/>
          <c:showCatName val="0"/>
          <c:showSerName val="0"/>
          <c:showPercent val="0"/>
          <c:showBubbleSize val="0"/>
        </c:dLbls>
        <c:marker val="1"/>
        <c:smooth val="0"/>
        <c:axId val="77068544"/>
        <c:axId val="77074432"/>
      </c:lineChart>
      <c:catAx>
        <c:axId val="77068544"/>
        <c:scaling>
          <c:orientation val="minMax"/>
        </c:scaling>
        <c:delete val="0"/>
        <c:axPos val="b"/>
        <c:numFmt formatCode="General" sourceLinked="1"/>
        <c:majorTickMark val="out"/>
        <c:minorTickMark val="none"/>
        <c:tickLblPos val="nextTo"/>
        <c:crossAx val="77074432"/>
        <c:crosses val="autoZero"/>
        <c:auto val="1"/>
        <c:lblAlgn val="ctr"/>
        <c:lblOffset val="100"/>
        <c:noMultiLvlLbl val="0"/>
      </c:catAx>
      <c:valAx>
        <c:axId val="77074432"/>
        <c:scaling>
          <c:orientation val="minMax"/>
        </c:scaling>
        <c:delete val="0"/>
        <c:axPos val="l"/>
        <c:majorGridlines>
          <c:spPr>
            <a:ln w="3175">
              <a:prstDash val="sysDot"/>
            </a:ln>
          </c:spPr>
        </c:majorGridlines>
        <c:numFmt formatCode="#,##0.00" sourceLinked="1"/>
        <c:majorTickMark val="out"/>
        <c:minorTickMark val="none"/>
        <c:tickLblPos val="nextTo"/>
        <c:crossAx val="77068544"/>
        <c:crosses val="autoZero"/>
        <c:crossBetween val="between"/>
      </c:valAx>
    </c:plotArea>
    <c:plotVisOnly val="0"/>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excl. inactive and low'!$O$46</c:f>
          <c:strCache>
            <c:ptCount val="1"/>
            <c:pt idx="0">
              <c:v>Fishing Income per kW day at sea (£)
UK fleet segments under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'U10m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excl. inactive and low'!$R$22:$AA$22</c:f>
              <c:numCache>
                <c:formatCode>#,##0.00</c:formatCode>
                <c:ptCount val="10"/>
                <c:pt idx="0">
                  <c:v>5.85</c:v>
                </c:pt>
                <c:pt idx="1">
                  <c:v>5.75</c:v>
                </c:pt>
                <c:pt idx="2">
                  <c:v>5.9</c:v>
                </c:pt>
                <c:pt idx="3">
                  <c:v>6.32</c:v>
                </c:pt>
                <c:pt idx="4">
                  <c:v>6.36</c:v>
                </c:pt>
                <c:pt idx="5">
                  <c:v>6.13</c:v>
                </c:pt>
                <c:pt idx="6">
                  <c:v>5.75</c:v>
                </c:pt>
                <c:pt idx="7">
                  <c:v>5.17</c:v>
                </c:pt>
                <c:pt idx="8">
                  <c:v>6.21</c:v>
                </c:pt>
                <c:pt idx="9">
                  <c:v>7.46</c:v>
                </c:pt>
              </c:numCache>
            </c:numRef>
          </c:val>
          <c:smooth val="0"/>
        </c:ser>
        <c:dLbls>
          <c:showLegendKey val="0"/>
          <c:showVal val="0"/>
          <c:showCatName val="0"/>
          <c:showSerName val="0"/>
          <c:showPercent val="0"/>
          <c:showBubbleSize val="0"/>
        </c:dLbls>
        <c:marker val="1"/>
        <c:smooth val="0"/>
        <c:axId val="77086720"/>
        <c:axId val="77088256"/>
      </c:lineChart>
      <c:catAx>
        <c:axId val="77086720"/>
        <c:scaling>
          <c:orientation val="minMax"/>
        </c:scaling>
        <c:delete val="0"/>
        <c:axPos val="b"/>
        <c:numFmt formatCode="General" sourceLinked="1"/>
        <c:majorTickMark val="out"/>
        <c:minorTickMark val="none"/>
        <c:tickLblPos val="nextTo"/>
        <c:crossAx val="77088256"/>
        <c:crosses val="autoZero"/>
        <c:auto val="1"/>
        <c:lblAlgn val="ctr"/>
        <c:lblOffset val="100"/>
        <c:noMultiLvlLbl val="0"/>
      </c:catAx>
      <c:valAx>
        <c:axId val="77088256"/>
        <c:scaling>
          <c:orientation val="minMax"/>
        </c:scaling>
        <c:delete val="0"/>
        <c:axPos val="l"/>
        <c:majorGridlines>
          <c:spPr>
            <a:ln w="3175">
              <a:prstDash val="sysDot"/>
            </a:ln>
          </c:spPr>
        </c:majorGridlines>
        <c:numFmt formatCode="#,##0.00" sourceLinked="1"/>
        <c:majorTickMark val="out"/>
        <c:minorTickMark val="none"/>
        <c:tickLblPos val="nextTo"/>
        <c:crossAx val="77086720"/>
        <c:crosses val="autoZero"/>
        <c:crossBetween val="between"/>
      </c:valAx>
    </c:plotArea>
    <c:plotVisOnly val="0"/>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excl. inactive and low'!$Y$45</c:f>
          <c:strCache>
            <c:ptCount val="1"/>
            <c:pt idx="0">
              <c:v>Operating profit per kW day at sea (£)
UK fleet segments under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'U10m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excl. inactive and low'!$R$24:$AA$24</c:f>
              <c:numCache>
                <c:formatCode>#,##0.00</c:formatCode>
                <c:ptCount val="10"/>
                <c:pt idx="0">
                  <c:v>1.36</c:v>
                </c:pt>
                <c:pt idx="1">
                  <c:v>1.75</c:v>
                </c:pt>
                <c:pt idx="2">
                  <c:v>1.5</c:v>
                </c:pt>
                <c:pt idx="3">
                  <c:v>1.54</c:v>
                </c:pt>
                <c:pt idx="4">
                  <c:v>1.38</c:v>
                </c:pt>
                <c:pt idx="5">
                  <c:v>1.48</c:v>
                </c:pt>
                <c:pt idx="6">
                  <c:v>1.32</c:v>
                </c:pt>
                <c:pt idx="7">
                  <c:v>1.1100000000000001</c:v>
                </c:pt>
                <c:pt idx="8">
                  <c:v>1.98</c:v>
                </c:pt>
                <c:pt idx="9">
                  <c:v>2.36</c:v>
                </c:pt>
              </c:numCache>
            </c:numRef>
          </c:val>
          <c:smooth val="0"/>
        </c:ser>
        <c:dLbls>
          <c:showLegendKey val="0"/>
          <c:showVal val="0"/>
          <c:showCatName val="0"/>
          <c:showSerName val="0"/>
          <c:showPercent val="0"/>
          <c:showBubbleSize val="0"/>
        </c:dLbls>
        <c:marker val="1"/>
        <c:smooth val="0"/>
        <c:axId val="77108736"/>
        <c:axId val="77110272"/>
      </c:lineChart>
      <c:catAx>
        <c:axId val="77108736"/>
        <c:scaling>
          <c:orientation val="minMax"/>
        </c:scaling>
        <c:delete val="0"/>
        <c:axPos val="b"/>
        <c:numFmt formatCode="General" sourceLinked="1"/>
        <c:majorTickMark val="out"/>
        <c:minorTickMark val="none"/>
        <c:tickLblPos val="nextTo"/>
        <c:crossAx val="77110272"/>
        <c:crosses val="autoZero"/>
        <c:auto val="1"/>
        <c:lblAlgn val="ctr"/>
        <c:lblOffset val="100"/>
        <c:noMultiLvlLbl val="0"/>
      </c:catAx>
      <c:valAx>
        <c:axId val="77110272"/>
        <c:scaling>
          <c:orientation val="minMax"/>
        </c:scaling>
        <c:delete val="0"/>
        <c:axPos val="l"/>
        <c:majorGridlines>
          <c:spPr>
            <a:ln w="3175">
              <a:prstDash val="sysDot"/>
            </a:ln>
          </c:spPr>
        </c:majorGridlines>
        <c:numFmt formatCode="#,##0.00" sourceLinked="1"/>
        <c:majorTickMark val="out"/>
        <c:minorTickMark val="none"/>
        <c:tickLblPos val="nextTo"/>
        <c:crossAx val="77108736"/>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excl. inactive and low'!$P$59</c:f>
          <c:strCache>
            <c:ptCount val="1"/>
            <c:pt idx="0">
              <c:v>Total operating cost per kW day at sea (£)
UK fleet segments under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'U10m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excl. inactive and low'!$R$23:$AA$23</c:f>
              <c:numCache>
                <c:formatCode>#,##0.00</c:formatCode>
                <c:ptCount val="10"/>
                <c:pt idx="0">
                  <c:v>4.6500000000000004</c:v>
                </c:pt>
                <c:pt idx="1">
                  <c:v>4.17</c:v>
                </c:pt>
                <c:pt idx="2">
                  <c:v>4.62</c:v>
                </c:pt>
                <c:pt idx="3">
                  <c:v>5.07</c:v>
                </c:pt>
                <c:pt idx="4">
                  <c:v>5.27</c:v>
                </c:pt>
                <c:pt idx="5">
                  <c:v>4.9800000000000004</c:v>
                </c:pt>
                <c:pt idx="6">
                  <c:v>4.71</c:v>
                </c:pt>
                <c:pt idx="7">
                  <c:v>4.1900000000000004</c:v>
                </c:pt>
                <c:pt idx="8">
                  <c:v>4.5199999999999996</c:v>
                </c:pt>
                <c:pt idx="9">
                  <c:v>5.44</c:v>
                </c:pt>
              </c:numCache>
            </c:numRef>
          </c:val>
          <c:smooth val="0"/>
        </c:ser>
        <c:dLbls>
          <c:showLegendKey val="0"/>
          <c:showVal val="0"/>
          <c:showCatName val="0"/>
          <c:showSerName val="0"/>
          <c:showPercent val="0"/>
          <c:showBubbleSize val="0"/>
        </c:dLbls>
        <c:marker val="1"/>
        <c:smooth val="0"/>
        <c:axId val="77126656"/>
        <c:axId val="77128448"/>
      </c:lineChart>
      <c:catAx>
        <c:axId val="77126656"/>
        <c:scaling>
          <c:orientation val="minMax"/>
        </c:scaling>
        <c:delete val="0"/>
        <c:axPos val="b"/>
        <c:numFmt formatCode="General" sourceLinked="1"/>
        <c:majorTickMark val="out"/>
        <c:minorTickMark val="none"/>
        <c:tickLblPos val="nextTo"/>
        <c:crossAx val="77128448"/>
        <c:crosses val="autoZero"/>
        <c:auto val="1"/>
        <c:lblAlgn val="ctr"/>
        <c:lblOffset val="100"/>
        <c:noMultiLvlLbl val="0"/>
      </c:catAx>
      <c:valAx>
        <c:axId val="77128448"/>
        <c:scaling>
          <c:orientation val="minMax"/>
        </c:scaling>
        <c:delete val="0"/>
        <c:axPos val="l"/>
        <c:majorGridlines>
          <c:spPr>
            <a:ln w="3175">
              <a:prstDash val="sysDot"/>
            </a:ln>
          </c:spPr>
        </c:majorGridlines>
        <c:numFmt formatCode="#,##0.00" sourceLinked="1"/>
        <c:majorTickMark val="out"/>
        <c:minorTickMark val="none"/>
        <c:tickLblPos val="nextTo"/>
        <c:crossAx val="77126656"/>
        <c:crosses val="autoZero"/>
        <c:crossBetween val="between"/>
      </c:valAx>
    </c:plotArea>
    <c:plotVisOnly val="0"/>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excl. inactive and low'!$O$47</c:f>
          <c:strCache>
            <c:ptCount val="1"/>
            <c:pt idx="0">
              <c:v>Average price per tonne landed (£)
UK fleet segments under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'U10m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excl. inactive and low'!$R$20:$AA$20</c:f>
              <c:numCache>
                <c:formatCode>#,##0</c:formatCode>
                <c:ptCount val="10"/>
                <c:pt idx="0">
                  <c:v>2600</c:v>
                </c:pt>
                <c:pt idx="1">
                  <c:v>2498</c:v>
                </c:pt>
                <c:pt idx="2">
                  <c:v>2422</c:v>
                </c:pt>
                <c:pt idx="3">
                  <c:v>2531</c:v>
                </c:pt>
                <c:pt idx="4">
                  <c:v>2296</c:v>
                </c:pt>
                <c:pt idx="5">
                  <c:v>2120</c:v>
                </c:pt>
                <c:pt idx="6">
                  <c:v>2282</c:v>
                </c:pt>
                <c:pt idx="7">
                  <c:v>2181</c:v>
                </c:pt>
                <c:pt idx="8">
                  <c:v>2498</c:v>
                </c:pt>
                <c:pt idx="9">
                  <c:v>2501</c:v>
                </c:pt>
              </c:numCache>
            </c:numRef>
          </c:val>
          <c:smooth val="0"/>
        </c:ser>
        <c:dLbls>
          <c:showLegendKey val="0"/>
          <c:showVal val="0"/>
          <c:showCatName val="0"/>
          <c:showSerName val="0"/>
          <c:showPercent val="0"/>
          <c:showBubbleSize val="0"/>
        </c:dLbls>
        <c:marker val="1"/>
        <c:smooth val="0"/>
        <c:axId val="113255168"/>
        <c:axId val="113256704"/>
      </c:lineChart>
      <c:catAx>
        <c:axId val="113255168"/>
        <c:scaling>
          <c:orientation val="minMax"/>
        </c:scaling>
        <c:delete val="0"/>
        <c:axPos val="b"/>
        <c:numFmt formatCode="General" sourceLinked="1"/>
        <c:majorTickMark val="out"/>
        <c:minorTickMark val="none"/>
        <c:tickLblPos val="nextTo"/>
        <c:crossAx val="113256704"/>
        <c:crosses val="autoZero"/>
        <c:auto val="1"/>
        <c:lblAlgn val="ctr"/>
        <c:lblOffset val="100"/>
        <c:noMultiLvlLbl val="0"/>
      </c:catAx>
      <c:valAx>
        <c:axId val="113256704"/>
        <c:scaling>
          <c:orientation val="minMax"/>
        </c:scaling>
        <c:delete val="0"/>
        <c:axPos val="l"/>
        <c:majorGridlines>
          <c:spPr>
            <a:ln w="3175">
              <a:prstDash val="sysDot"/>
            </a:ln>
          </c:spPr>
        </c:majorGridlines>
        <c:numFmt formatCode="#,##0" sourceLinked="1"/>
        <c:majorTickMark val="out"/>
        <c:minorTickMark val="none"/>
        <c:tickLblPos val="nextTo"/>
        <c:crossAx val="113255168"/>
        <c:crosses val="autoZero"/>
        <c:crossBetween val="between"/>
      </c:valAx>
    </c:plotArea>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Active segments'!$Y$45</c:f>
          <c:strCache>
            <c:ptCount val="1"/>
            <c:pt idx="0">
              <c:v>Operating profit per kW day at sea (£)
All UK fleet segment (excluding inactive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'All Active segments'!$R$2:$AA$2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'All Active segments'!$R$24:$AA$24</c:f>
              <c:numCache>
                <c:formatCode>#,##0.00</c:formatCode>
                <c:ptCount val="10"/>
                <c:pt idx="0">
                  <c:v>0.99</c:v>
                </c:pt>
                <c:pt idx="1">
                  <c:v>1.58</c:v>
                </c:pt>
                <c:pt idx="2">
                  <c:v>1.63</c:v>
                </c:pt>
                <c:pt idx="3">
                  <c:v>1.97</c:v>
                </c:pt>
                <c:pt idx="4">
                  <c:v>1.91</c:v>
                </c:pt>
                <c:pt idx="5">
                  <c:v>1.7</c:v>
                </c:pt>
                <c:pt idx="6">
                  <c:v>2.71</c:v>
                </c:pt>
                <c:pt idx="7">
                  <c:v>1.97</c:v>
                </c:pt>
                <c:pt idx="8">
                  <c:v>2.91</c:v>
                </c:pt>
                <c:pt idx="9">
                  <c:v>2.76</c:v>
                </c:pt>
              </c:numCache>
            </c:numRef>
          </c:val>
          <c:smooth val="0"/>
        </c:ser>
        <c:dLbls>
          <c:showLegendKey val="0"/>
          <c:showVal val="0"/>
          <c:showCatName val="0"/>
          <c:showSerName val="0"/>
          <c:showPercent val="0"/>
          <c:showBubbleSize val="0"/>
        </c:dLbls>
        <c:marker val="1"/>
        <c:smooth val="0"/>
        <c:axId val="117439872"/>
        <c:axId val="117683328"/>
      </c:lineChart>
      <c:catAx>
        <c:axId val="117439872"/>
        <c:scaling>
          <c:orientation val="minMax"/>
        </c:scaling>
        <c:delete val="0"/>
        <c:axPos val="b"/>
        <c:numFmt formatCode="General" sourceLinked="1"/>
        <c:majorTickMark val="out"/>
        <c:minorTickMark val="none"/>
        <c:tickLblPos val="nextTo"/>
        <c:crossAx val="117683328"/>
        <c:crosses val="autoZero"/>
        <c:auto val="1"/>
        <c:lblAlgn val="ctr"/>
        <c:lblOffset val="100"/>
        <c:noMultiLvlLbl val="0"/>
      </c:catAx>
      <c:valAx>
        <c:axId val="117683328"/>
        <c:scaling>
          <c:orientation val="minMax"/>
        </c:scaling>
        <c:delete val="0"/>
        <c:axPos val="l"/>
        <c:majorGridlines>
          <c:spPr>
            <a:ln w="3175">
              <a:prstDash val="sysDot"/>
            </a:ln>
          </c:spPr>
        </c:majorGridlines>
        <c:numFmt formatCode="#,##0.00" sourceLinked="1"/>
        <c:majorTickMark val="out"/>
        <c:minorTickMark val="none"/>
        <c:tickLblPos val="nextTo"/>
        <c:crossAx val="117439872"/>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excl. inactive and low'!$Y$59</c:f>
          <c:strCache>
            <c:ptCount val="1"/>
            <c:pt idx="0">
              <c:v>Average annual operating profit per vessel (£'000)
UK fleet segments under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'U10m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excl. inactive and low'!$R$37:$AA$37</c:f>
              <c:numCache>
                <c:formatCode>#,##0.0</c:formatCode>
                <c:ptCount val="10"/>
                <c:pt idx="0">
                  <c:v>12.8</c:v>
                </c:pt>
                <c:pt idx="1">
                  <c:v>15.7</c:v>
                </c:pt>
                <c:pt idx="2">
                  <c:v>13.4</c:v>
                </c:pt>
                <c:pt idx="3">
                  <c:v>13.1</c:v>
                </c:pt>
                <c:pt idx="4">
                  <c:v>12</c:v>
                </c:pt>
                <c:pt idx="5">
                  <c:v>13</c:v>
                </c:pt>
                <c:pt idx="6">
                  <c:v>12.6</c:v>
                </c:pt>
                <c:pt idx="7">
                  <c:v>11.3</c:v>
                </c:pt>
                <c:pt idx="8">
                  <c:v>19</c:v>
                </c:pt>
                <c:pt idx="9">
                  <c:v>17.899999999999999</c:v>
                </c:pt>
              </c:numCache>
            </c:numRef>
          </c:val>
          <c:smooth val="0"/>
        </c:ser>
        <c:dLbls>
          <c:showLegendKey val="0"/>
          <c:showVal val="0"/>
          <c:showCatName val="0"/>
          <c:showSerName val="0"/>
          <c:showPercent val="0"/>
          <c:showBubbleSize val="0"/>
        </c:dLbls>
        <c:marker val="1"/>
        <c:smooth val="0"/>
        <c:axId val="113285376"/>
        <c:axId val="113291264"/>
      </c:lineChart>
      <c:catAx>
        <c:axId val="113285376"/>
        <c:scaling>
          <c:orientation val="minMax"/>
        </c:scaling>
        <c:delete val="0"/>
        <c:axPos val="b"/>
        <c:numFmt formatCode="General" sourceLinked="1"/>
        <c:majorTickMark val="out"/>
        <c:minorTickMark val="none"/>
        <c:tickLblPos val="nextTo"/>
        <c:crossAx val="113291264"/>
        <c:crosses val="autoZero"/>
        <c:auto val="1"/>
        <c:lblAlgn val="ctr"/>
        <c:lblOffset val="100"/>
        <c:noMultiLvlLbl val="0"/>
      </c:catAx>
      <c:valAx>
        <c:axId val="113291264"/>
        <c:scaling>
          <c:orientation val="minMax"/>
        </c:scaling>
        <c:delete val="0"/>
        <c:axPos val="l"/>
        <c:majorGridlines>
          <c:spPr>
            <a:ln w="3175">
              <a:prstDash val="sysDot"/>
            </a:ln>
          </c:spPr>
        </c:majorGridlines>
        <c:numFmt formatCode="#,##0.0" sourceLinked="1"/>
        <c:majorTickMark val="out"/>
        <c:minorTickMark val="none"/>
        <c:tickLblPos val="nextTo"/>
        <c:crossAx val="113285376"/>
        <c:crosses val="autoZero"/>
        <c:crossBetween val="between"/>
      </c:valAx>
    </c:plotArea>
    <c:plotVisOnly val="0"/>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excl. inactive and low'!$O$45</c:f>
          <c:strCache>
            <c:ptCount val="1"/>
            <c:pt idx="0">
              <c:v>Landings per kW day at sea (kg)
UK fleet segments over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'O10m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excl. inactive and low'!$R$21:$AA$21</c:f>
              <c:numCache>
                <c:formatCode>#,##0.00</c:formatCode>
                <c:ptCount val="10"/>
                <c:pt idx="0">
                  <c:v>6.43</c:v>
                </c:pt>
                <c:pt idx="1">
                  <c:v>6.67</c:v>
                </c:pt>
                <c:pt idx="2">
                  <c:v>6.96</c:v>
                </c:pt>
                <c:pt idx="3">
                  <c:v>7.46</c:v>
                </c:pt>
                <c:pt idx="4">
                  <c:v>8.02</c:v>
                </c:pt>
                <c:pt idx="5">
                  <c:v>8.16</c:v>
                </c:pt>
                <c:pt idx="6">
                  <c:v>9.73</c:v>
                </c:pt>
                <c:pt idx="7">
                  <c:v>9.2100000000000009</c:v>
                </c:pt>
                <c:pt idx="8">
                  <c:v>8.83</c:v>
                </c:pt>
                <c:pt idx="9">
                  <c:v>8.9600000000000009</c:v>
                </c:pt>
              </c:numCache>
            </c:numRef>
          </c:val>
          <c:smooth val="0"/>
        </c:ser>
        <c:dLbls>
          <c:showLegendKey val="0"/>
          <c:showVal val="0"/>
          <c:showCatName val="0"/>
          <c:showSerName val="0"/>
          <c:showPercent val="0"/>
          <c:showBubbleSize val="0"/>
        </c:dLbls>
        <c:marker val="1"/>
        <c:smooth val="0"/>
        <c:axId val="116663424"/>
        <c:axId val="116664960"/>
      </c:lineChart>
      <c:catAx>
        <c:axId val="116663424"/>
        <c:scaling>
          <c:orientation val="minMax"/>
        </c:scaling>
        <c:delete val="0"/>
        <c:axPos val="b"/>
        <c:numFmt formatCode="General" sourceLinked="1"/>
        <c:majorTickMark val="out"/>
        <c:minorTickMark val="none"/>
        <c:tickLblPos val="nextTo"/>
        <c:crossAx val="116664960"/>
        <c:crosses val="autoZero"/>
        <c:auto val="1"/>
        <c:lblAlgn val="ctr"/>
        <c:lblOffset val="100"/>
        <c:noMultiLvlLbl val="0"/>
      </c:catAx>
      <c:valAx>
        <c:axId val="116664960"/>
        <c:scaling>
          <c:orientation val="minMax"/>
        </c:scaling>
        <c:delete val="0"/>
        <c:axPos val="l"/>
        <c:majorGridlines>
          <c:spPr>
            <a:ln w="3175">
              <a:prstDash val="sysDot"/>
            </a:ln>
          </c:spPr>
        </c:majorGridlines>
        <c:numFmt formatCode="#,##0.00" sourceLinked="1"/>
        <c:majorTickMark val="out"/>
        <c:minorTickMark val="none"/>
        <c:tickLblPos val="nextTo"/>
        <c:crossAx val="116663424"/>
        <c:crosses val="autoZero"/>
        <c:crossBetween val="between"/>
      </c:valAx>
    </c:plotArea>
    <c:plotVisOnly val="0"/>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excl. inactive and low'!$O$46</c:f>
          <c:strCache>
            <c:ptCount val="1"/>
            <c:pt idx="0">
              <c:v>Fishing Income per kW day at sea (£)
UK fleet segments over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'O10m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excl. inactive and low'!$R$22:$AA$22</c:f>
              <c:numCache>
                <c:formatCode>#,##0.00</c:formatCode>
                <c:ptCount val="10"/>
                <c:pt idx="0">
                  <c:v>7.58</c:v>
                </c:pt>
                <c:pt idx="1">
                  <c:v>8.36</c:v>
                </c:pt>
                <c:pt idx="2">
                  <c:v>8.7799999999999994</c:v>
                </c:pt>
                <c:pt idx="3">
                  <c:v>10.94</c:v>
                </c:pt>
                <c:pt idx="4">
                  <c:v>10.45</c:v>
                </c:pt>
                <c:pt idx="5">
                  <c:v>9.76</c:v>
                </c:pt>
                <c:pt idx="6">
                  <c:v>10.95</c:v>
                </c:pt>
                <c:pt idx="7">
                  <c:v>9.8699999999999992</c:v>
                </c:pt>
                <c:pt idx="8">
                  <c:v>11.4</c:v>
                </c:pt>
                <c:pt idx="9">
                  <c:v>11.32</c:v>
                </c:pt>
              </c:numCache>
            </c:numRef>
          </c:val>
          <c:smooth val="0"/>
        </c:ser>
        <c:dLbls>
          <c:showLegendKey val="0"/>
          <c:showVal val="0"/>
          <c:showCatName val="0"/>
          <c:showSerName val="0"/>
          <c:showPercent val="0"/>
          <c:showBubbleSize val="0"/>
        </c:dLbls>
        <c:marker val="1"/>
        <c:smooth val="0"/>
        <c:axId val="116710016"/>
        <c:axId val="116720000"/>
      </c:lineChart>
      <c:catAx>
        <c:axId val="116710016"/>
        <c:scaling>
          <c:orientation val="minMax"/>
        </c:scaling>
        <c:delete val="0"/>
        <c:axPos val="b"/>
        <c:numFmt formatCode="General" sourceLinked="1"/>
        <c:majorTickMark val="out"/>
        <c:minorTickMark val="none"/>
        <c:tickLblPos val="nextTo"/>
        <c:crossAx val="116720000"/>
        <c:crosses val="autoZero"/>
        <c:auto val="1"/>
        <c:lblAlgn val="ctr"/>
        <c:lblOffset val="100"/>
        <c:noMultiLvlLbl val="0"/>
      </c:catAx>
      <c:valAx>
        <c:axId val="116720000"/>
        <c:scaling>
          <c:orientation val="minMax"/>
        </c:scaling>
        <c:delete val="0"/>
        <c:axPos val="l"/>
        <c:majorGridlines>
          <c:spPr>
            <a:ln w="3175">
              <a:prstDash val="sysDot"/>
            </a:ln>
          </c:spPr>
        </c:majorGridlines>
        <c:numFmt formatCode="#,##0.00" sourceLinked="1"/>
        <c:majorTickMark val="out"/>
        <c:minorTickMark val="none"/>
        <c:tickLblPos val="nextTo"/>
        <c:crossAx val="116710016"/>
        <c:crosses val="autoZero"/>
        <c:crossBetween val="between"/>
      </c:valAx>
    </c:plotArea>
    <c:plotVisOnly val="0"/>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excl. inactive and low'!$Y$45</c:f>
          <c:strCache>
            <c:ptCount val="1"/>
            <c:pt idx="0">
              <c:v>Operating profit per kW day at sea (£)
UK fleet segments over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'O10m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excl. inactive and low'!$R$24:$AA$24</c:f>
              <c:numCache>
                <c:formatCode>#,##0.00</c:formatCode>
                <c:ptCount val="10"/>
                <c:pt idx="0">
                  <c:v>0.95</c:v>
                </c:pt>
                <c:pt idx="1">
                  <c:v>1.55</c:v>
                </c:pt>
                <c:pt idx="2">
                  <c:v>1.68</c:v>
                </c:pt>
                <c:pt idx="3">
                  <c:v>2.08</c:v>
                </c:pt>
                <c:pt idx="4">
                  <c:v>2.0499999999999998</c:v>
                </c:pt>
                <c:pt idx="5">
                  <c:v>1.78</c:v>
                </c:pt>
                <c:pt idx="6">
                  <c:v>3.08</c:v>
                </c:pt>
                <c:pt idx="7">
                  <c:v>2.23</c:v>
                </c:pt>
                <c:pt idx="8">
                  <c:v>3.17</c:v>
                </c:pt>
                <c:pt idx="9">
                  <c:v>2.87</c:v>
                </c:pt>
              </c:numCache>
            </c:numRef>
          </c:val>
          <c:smooth val="0"/>
        </c:ser>
        <c:dLbls>
          <c:showLegendKey val="0"/>
          <c:showVal val="0"/>
          <c:showCatName val="0"/>
          <c:showSerName val="0"/>
          <c:showPercent val="0"/>
          <c:showBubbleSize val="0"/>
        </c:dLbls>
        <c:marker val="1"/>
        <c:smooth val="0"/>
        <c:axId val="116740480"/>
        <c:axId val="116742016"/>
      </c:lineChart>
      <c:catAx>
        <c:axId val="116740480"/>
        <c:scaling>
          <c:orientation val="minMax"/>
        </c:scaling>
        <c:delete val="0"/>
        <c:axPos val="b"/>
        <c:numFmt formatCode="General" sourceLinked="1"/>
        <c:majorTickMark val="out"/>
        <c:minorTickMark val="none"/>
        <c:tickLblPos val="nextTo"/>
        <c:crossAx val="116742016"/>
        <c:crosses val="autoZero"/>
        <c:auto val="1"/>
        <c:lblAlgn val="ctr"/>
        <c:lblOffset val="100"/>
        <c:noMultiLvlLbl val="0"/>
      </c:catAx>
      <c:valAx>
        <c:axId val="116742016"/>
        <c:scaling>
          <c:orientation val="minMax"/>
        </c:scaling>
        <c:delete val="0"/>
        <c:axPos val="l"/>
        <c:majorGridlines>
          <c:spPr>
            <a:ln w="3175">
              <a:prstDash val="sysDot"/>
            </a:ln>
          </c:spPr>
        </c:majorGridlines>
        <c:numFmt formatCode="#,##0.00" sourceLinked="1"/>
        <c:majorTickMark val="out"/>
        <c:minorTickMark val="none"/>
        <c:tickLblPos val="nextTo"/>
        <c:crossAx val="116740480"/>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excl. inactive and low'!$P$59</c:f>
          <c:strCache>
            <c:ptCount val="1"/>
            <c:pt idx="0">
              <c:v>Total operating cost per kW day at sea (£)
UK fleet segments over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'O10m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excl. inactive and low'!$R$23:$AA$23</c:f>
              <c:numCache>
                <c:formatCode>#,##0.00</c:formatCode>
                <c:ptCount val="10"/>
                <c:pt idx="0">
                  <c:v>6.88</c:v>
                </c:pt>
                <c:pt idx="1">
                  <c:v>7.06</c:v>
                </c:pt>
                <c:pt idx="2">
                  <c:v>7.38</c:v>
                </c:pt>
                <c:pt idx="3">
                  <c:v>9.1199999999999992</c:v>
                </c:pt>
                <c:pt idx="4">
                  <c:v>8.8000000000000007</c:v>
                </c:pt>
                <c:pt idx="5">
                  <c:v>8.44</c:v>
                </c:pt>
                <c:pt idx="6">
                  <c:v>8.33</c:v>
                </c:pt>
                <c:pt idx="7">
                  <c:v>8.0399999999999991</c:v>
                </c:pt>
                <c:pt idx="8">
                  <c:v>8.59</c:v>
                </c:pt>
                <c:pt idx="9">
                  <c:v>8.85</c:v>
                </c:pt>
              </c:numCache>
            </c:numRef>
          </c:val>
          <c:smooth val="0"/>
        </c:ser>
        <c:dLbls>
          <c:showLegendKey val="0"/>
          <c:showVal val="0"/>
          <c:showCatName val="0"/>
          <c:showSerName val="0"/>
          <c:showPercent val="0"/>
          <c:showBubbleSize val="0"/>
        </c:dLbls>
        <c:marker val="1"/>
        <c:smooth val="0"/>
        <c:axId val="116766592"/>
        <c:axId val="116768128"/>
      </c:lineChart>
      <c:catAx>
        <c:axId val="116766592"/>
        <c:scaling>
          <c:orientation val="minMax"/>
        </c:scaling>
        <c:delete val="0"/>
        <c:axPos val="b"/>
        <c:numFmt formatCode="General" sourceLinked="1"/>
        <c:majorTickMark val="out"/>
        <c:minorTickMark val="none"/>
        <c:tickLblPos val="nextTo"/>
        <c:crossAx val="116768128"/>
        <c:crosses val="autoZero"/>
        <c:auto val="1"/>
        <c:lblAlgn val="ctr"/>
        <c:lblOffset val="100"/>
        <c:noMultiLvlLbl val="0"/>
      </c:catAx>
      <c:valAx>
        <c:axId val="116768128"/>
        <c:scaling>
          <c:orientation val="minMax"/>
        </c:scaling>
        <c:delete val="0"/>
        <c:axPos val="l"/>
        <c:majorGridlines>
          <c:spPr>
            <a:ln w="3175">
              <a:prstDash val="sysDot"/>
            </a:ln>
          </c:spPr>
        </c:majorGridlines>
        <c:numFmt formatCode="#,##0.00" sourceLinked="1"/>
        <c:majorTickMark val="out"/>
        <c:minorTickMark val="none"/>
        <c:tickLblPos val="nextTo"/>
        <c:crossAx val="116766592"/>
        <c:crosses val="autoZero"/>
        <c:crossBetween val="between"/>
      </c:valAx>
    </c:plotArea>
    <c:plotVisOnly val="0"/>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excl. inactive and low'!$O$47</c:f>
          <c:strCache>
            <c:ptCount val="1"/>
            <c:pt idx="0">
              <c:v>Average price per tonne landed (£)
UK fleet segments over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'O10m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excl. inactive and low'!$R$20:$AA$20</c:f>
              <c:numCache>
                <c:formatCode>#,##0</c:formatCode>
                <c:ptCount val="10"/>
                <c:pt idx="0">
                  <c:v>1179</c:v>
                </c:pt>
                <c:pt idx="1">
                  <c:v>1253</c:v>
                </c:pt>
                <c:pt idx="2">
                  <c:v>1262</c:v>
                </c:pt>
                <c:pt idx="3">
                  <c:v>1466</c:v>
                </c:pt>
                <c:pt idx="4">
                  <c:v>1302</c:v>
                </c:pt>
                <c:pt idx="5">
                  <c:v>1197</c:v>
                </c:pt>
                <c:pt idx="6">
                  <c:v>1125</c:v>
                </c:pt>
                <c:pt idx="7">
                  <c:v>1072</c:v>
                </c:pt>
                <c:pt idx="8">
                  <c:v>1290</c:v>
                </c:pt>
                <c:pt idx="9">
                  <c:v>1263</c:v>
                </c:pt>
              </c:numCache>
            </c:numRef>
          </c:val>
          <c:smooth val="0"/>
        </c:ser>
        <c:dLbls>
          <c:showLegendKey val="0"/>
          <c:showVal val="0"/>
          <c:showCatName val="0"/>
          <c:showSerName val="0"/>
          <c:showPercent val="0"/>
          <c:showBubbleSize val="0"/>
        </c:dLbls>
        <c:marker val="1"/>
        <c:smooth val="0"/>
        <c:axId val="117431680"/>
        <c:axId val="117642368"/>
      </c:lineChart>
      <c:catAx>
        <c:axId val="117431680"/>
        <c:scaling>
          <c:orientation val="minMax"/>
        </c:scaling>
        <c:delete val="0"/>
        <c:axPos val="b"/>
        <c:numFmt formatCode="General" sourceLinked="1"/>
        <c:majorTickMark val="out"/>
        <c:minorTickMark val="none"/>
        <c:tickLblPos val="nextTo"/>
        <c:crossAx val="117642368"/>
        <c:crosses val="autoZero"/>
        <c:auto val="1"/>
        <c:lblAlgn val="ctr"/>
        <c:lblOffset val="100"/>
        <c:noMultiLvlLbl val="0"/>
      </c:catAx>
      <c:valAx>
        <c:axId val="117642368"/>
        <c:scaling>
          <c:orientation val="minMax"/>
        </c:scaling>
        <c:delete val="0"/>
        <c:axPos val="l"/>
        <c:majorGridlines>
          <c:spPr>
            <a:ln w="3175">
              <a:prstDash val="sysDot"/>
            </a:ln>
          </c:spPr>
        </c:majorGridlines>
        <c:numFmt formatCode="#,##0" sourceLinked="1"/>
        <c:majorTickMark val="out"/>
        <c:minorTickMark val="none"/>
        <c:tickLblPos val="nextTo"/>
        <c:crossAx val="117431680"/>
        <c:crosses val="autoZero"/>
        <c:crossBetween val="between"/>
      </c:valAx>
    </c:plotArea>
    <c:plotVisOnly val="0"/>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excl. inactive and low'!$Y$59</c:f>
          <c:strCache>
            <c:ptCount val="1"/>
            <c:pt idx="0">
              <c:v>Average annual operating profit per vessel (£'000)
UK fleet segments over 10m excluding inactive and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'O10m excl. inactive and low'!$R$2:$AA$2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excl. inactive and low'!$R$37:$AA$37</c:f>
              <c:numCache>
                <c:formatCode>#,##0.0</c:formatCode>
                <c:ptCount val="10"/>
                <c:pt idx="0">
                  <c:v>59.7</c:v>
                </c:pt>
                <c:pt idx="1">
                  <c:v>99.4</c:v>
                </c:pt>
                <c:pt idx="2">
                  <c:v>108.7</c:v>
                </c:pt>
                <c:pt idx="3">
                  <c:v>127.6</c:v>
                </c:pt>
                <c:pt idx="4">
                  <c:v>123.4</c:v>
                </c:pt>
                <c:pt idx="5">
                  <c:v>104.6</c:v>
                </c:pt>
                <c:pt idx="6">
                  <c:v>186.8</c:v>
                </c:pt>
                <c:pt idx="7">
                  <c:v>135.69999999999999</c:v>
                </c:pt>
                <c:pt idx="8">
                  <c:v>198.9</c:v>
                </c:pt>
                <c:pt idx="9">
                  <c:v>182.5</c:v>
                </c:pt>
              </c:numCache>
            </c:numRef>
          </c:val>
          <c:smooth val="0"/>
        </c:ser>
        <c:dLbls>
          <c:showLegendKey val="0"/>
          <c:showVal val="0"/>
          <c:showCatName val="0"/>
          <c:showSerName val="0"/>
          <c:showPercent val="0"/>
          <c:showBubbleSize val="0"/>
        </c:dLbls>
        <c:marker val="1"/>
        <c:smooth val="0"/>
        <c:axId val="117658752"/>
        <c:axId val="117660288"/>
      </c:lineChart>
      <c:catAx>
        <c:axId val="117658752"/>
        <c:scaling>
          <c:orientation val="minMax"/>
        </c:scaling>
        <c:delete val="0"/>
        <c:axPos val="b"/>
        <c:numFmt formatCode="General" sourceLinked="1"/>
        <c:majorTickMark val="out"/>
        <c:minorTickMark val="none"/>
        <c:tickLblPos val="nextTo"/>
        <c:crossAx val="117660288"/>
        <c:crosses val="autoZero"/>
        <c:auto val="1"/>
        <c:lblAlgn val="ctr"/>
        <c:lblOffset val="100"/>
        <c:noMultiLvlLbl val="0"/>
      </c:catAx>
      <c:valAx>
        <c:axId val="117660288"/>
        <c:scaling>
          <c:orientation val="minMax"/>
        </c:scaling>
        <c:delete val="0"/>
        <c:axPos val="l"/>
        <c:majorGridlines>
          <c:spPr>
            <a:ln w="3175">
              <a:prstDash val="sysDot"/>
            </a:ln>
          </c:spPr>
        </c:majorGridlines>
        <c:numFmt formatCode="#,##0.0" sourceLinked="1"/>
        <c:majorTickMark val="out"/>
        <c:minorTickMark val="none"/>
        <c:tickLblPos val="nextTo"/>
        <c:crossAx val="117658752"/>
        <c:crosses val="autoZero"/>
        <c:crossBetween val="between"/>
      </c:valAx>
    </c:plotArea>
    <c:plotVisOnly val="0"/>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"Landings per kW day at sea (kg)
All Low Activity vessels"</c:f>
          <c:strCache>
            <c:ptCount val="1"/>
            <c:pt idx="0">
              <c:v>Landings per kW day at sea (kg)
All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Lit>
              <c:formatCode>General</c:formatCode>
              <c:ptCount val="10"/>
              <c:pt idx="0">
                <c:v>2008</c:v>
              </c:pt>
              <c:pt idx="1">
                <c:v>2009</c:v>
              </c:pt>
              <c:pt idx="2">
                <c:v>2010</c:v>
              </c:pt>
              <c:pt idx="3">
                <c:v>2011</c:v>
              </c:pt>
              <c:pt idx="4">
                <c:v>2012</c:v>
              </c:pt>
              <c:pt idx="5">
                <c:v>2013</c:v>
              </c:pt>
              <c:pt idx="6">
                <c:v>2014</c:v>
              </c:pt>
              <c:pt idx="7">
                <c:v>2015</c:v>
              </c:pt>
              <c:pt idx="8">
                <c:v>2016</c:v>
              </c:pt>
              <c:pt idx="9">
                <c:v>2017</c:v>
              </c:pt>
            </c:numLit>
          </c:cat>
          <c:val>
            <c:numLit>
              <c:formatCode>General</c:formatCode>
              <c:ptCount val="10"/>
              <c:pt idx="0">
                <c:v>3.9</c:v>
              </c:pt>
              <c:pt idx="1">
                <c:v>1.77</c:v>
              </c:pt>
              <c:pt idx="2">
                <c:v>4.0599999999999996</c:v>
              </c:pt>
              <c:pt idx="3">
                <c:v>5.56</c:v>
              </c:pt>
              <c:pt idx="4">
                <c:v>2.23</c:v>
              </c:pt>
              <c:pt idx="5">
                <c:v>1.57</c:v>
              </c:pt>
              <c:pt idx="6">
                <c:v>2.4700000000000002</c:v>
              </c:pt>
              <c:pt idx="7">
                <c:v>1.28</c:v>
              </c:pt>
              <c:pt idx="8">
                <c:v>2.29</c:v>
              </c:pt>
              <c:pt idx="9">
                <c:v>1.49</c:v>
              </c:pt>
            </c:numLit>
          </c:val>
          <c:smooth val="0"/>
        </c:ser>
        <c:dLbls>
          <c:showLegendKey val="0"/>
          <c:showVal val="0"/>
          <c:showCatName val="0"/>
          <c:showSerName val="0"/>
          <c:showPercent val="0"/>
          <c:showBubbleSize val="0"/>
        </c:dLbls>
        <c:marker val="1"/>
        <c:smooth val="0"/>
        <c:axId val="127131648"/>
        <c:axId val="127133184"/>
      </c:lineChart>
      <c:catAx>
        <c:axId val="127131648"/>
        <c:scaling>
          <c:orientation val="minMax"/>
        </c:scaling>
        <c:delete val="0"/>
        <c:axPos val="b"/>
        <c:numFmt formatCode="General" sourceLinked="1"/>
        <c:majorTickMark val="out"/>
        <c:minorTickMark val="none"/>
        <c:tickLblPos val="nextTo"/>
        <c:crossAx val="127133184"/>
        <c:crosses val="autoZero"/>
        <c:auto val="1"/>
        <c:lblAlgn val="ctr"/>
        <c:lblOffset val="100"/>
        <c:noMultiLvlLbl val="0"/>
      </c:catAx>
      <c:valAx>
        <c:axId val="127133184"/>
        <c:scaling>
          <c:orientation val="minMax"/>
        </c:scaling>
        <c:delete val="0"/>
        <c:axPos val="l"/>
        <c:majorGridlines>
          <c:spPr>
            <a:ln w="3175">
              <a:prstDash val="sysDot"/>
            </a:ln>
          </c:spPr>
        </c:majorGridlines>
        <c:numFmt formatCode="General" sourceLinked="1"/>
        <c:majorTickMark val="out"/>
        <c:minorTickMark val="none"/>
        <c:tickLblPos val="nextTo"/>
        <c:crossAx val="127131648"/>
        <c:crosses val="autoZero"/>
        <c:crossBetween val="between"/>
      </c:valAx>
    </c:plotArea>
    <c:plotVisOnly val="0"/>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"Fishing Income per kW day at sea (£)
All Low Activity vessels"</c:f>
          <c:strCache>
            <c:ptCount val="1"/>
            <c:pt idx="0">
              <c:v>Fishing Income per kW day at sea (£)
All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Lit>
              <c:formatCode>General</c:formatCode>
              <c:ptCount val="10"/>
              <c:pt idx="0">
                <c:v>2008</c:v>
              </c:pt>
              <c:pt idx="1">
                <c:v>2009</c:v>
              </c:pt>
              <c:pt idx="2">
                <c:v>2010</c:v>
              </c:pt>
              <c:pt idx="3">
                <c:v>2011</c:v>
              </c:pt>
              <c:pt idx="4">
                <c:v>2012</c:v>
              </c:pt>
              <c:pt idx="5">
                <c:v>2013</c:v>
              </c:pt>
              <c:pt idx="6">
                <c:v>2014</c:v>
              </c:pt>
              <c:pt idx="7">
                <c:v>2015</c:v>
              </c:pt>
              <c:pt idx="8">
                <c:v>2016</c:v>
              </c:pt>
              <c:pt idx="9">
                <c:v>2017</c:v>
              </c:pt>
            </c:numLit>
          </c:cat>
          <c:val>
            <c:numLit>
              <c:formatCode>General</c:formatCode>
              <c:ptCount val="10"/>
              <c:pt idx="0">
                <c:v>3.81</c:v>
              </c:pt>
              <c:pt idx="1">
                <c:v>4.08</c:v>
              </c:pt>
              <c:pt idx="2">
                <c:v>4.29</c:v>
              </c:pt>
              <c:pt idx="3">
                <c:v>4.46</c:v>
              </c:pt>
              <c:pt idx="4">
                <c:v>4.29</c:v>
              </c:pt>
              <c:pt idx="5">
                <c:v>3.99</c:v>
              </c:pt>
              <c:pt idx="6">
                <c:v>3.02</c:v>
              </c:pt>
              <c:pt idx="7">
                <c:v>3.1</c:v>
              </c:pt>
              <c:pt idx="8">
                <c:v>3.85</c:v>
              </c:pt>
              <c:pt idx="9">
                <c:v>4.17</c:v>
              </c:pt>
            </c:numLit>
          </c:val>
          <c:smooth val="0"/>
        </c:ser>
        <c:dLbls>
          <c:showLegendKey val="0"/>
          <c:showVal val="0"/>
          <c:showCatName val="0"/>
          <c:showSerName val="0"/>
          <c:showPercent val="0"/>
          <c:showBubbleSize val="0"/>
        </c:dLbls>
        <c:marker val="1"/>
        <c:smooth val="0"/>
        <c:axId val="127170048"/>
        <c:axId val="127171584"/>
      </c:lineChart>
      <c:catAx>
        <c:axId val="127170048"/>
        <c:scaling>
          <c:orientation val="minMax"/>
        </c:scaling>
        <c:delete val="0"/>
        <c:axPos val="b"/>
        <c:numFmt formatCode="General" sourceLinked="1"/>
        <c:majorTickMark val="out"/>
        <c:minorTickMark val="none"/>
        <c:tickLblPos val="nextTo"/>
        <c:crossAx val="127171584"/>
        <c:crosses val="autoZero"/>
        <c:auto val="1"/>
        <c:lblAlgn val="ctr"/>
        <c:lblOffset val="100"/>
        <c:noMultiLvlLbl val="0"/>
      </c:catAx>
      <c:valAx>
        <c:axId val="127171584"/>
        <c:scaling>
          <c:orientation val="minMax"/>
        </c:scaling>
        <c:delete val="0"/>
        <c:axPos val="l"/>
        <c:majorGridlines>
          <c:spPr>
            <a:ln w="3175">
              <a:prstDash val="sysDot"/>
            </a:ln>
          </c:spPr>
        </c:majorGridlines>
        <c:numFmt formatCode="General" sourceLinked="1"/>
        <c:majorTickMark val="out"/>
        <c:minorTickMark val="none"/>
        <c:tickLblPos val="nextTo"/>
        <c:crossAx val="127170048"/>
        <c:crosses val="autoZero"/>
        <c:crossBetween val="between"/>
      </c:valAx>
    </c:plotArea>
    <c:plotVisOnly val="0"/>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"Operating profit per kW day at sea (£)
All Low Activity vessels"</c:f>
          <c:strCache>
            <c:ptCount val="1"/>
            <c:pt idx="0">
              <c:v>Operating profit per kW day at sea (£)
All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Lit>
              <c:formatCode>General</c:formatCode>
              <c:ptCount val="10"/>
              <c:pt idx="0">
                <c:v>2008</c:v>
              </c:pt>
              <c:pt idx="1">
                <c:v>2009</c:v>
              </c:pt>
              <c:pt idx="2">
                <c:v>2010</c:v>
              </c:pt>
              <c:pt idx="3">
                <c:v>2011</c:v>
              </c:pt>
              <c:pt idx="4">
                <c:v>2012</c:v>
              </c:pt>
              <c:pt idx="5">
                <c:v>2013</c:v>
              </c:pt>
              <c:pt idx="6">
                <c:v>2014</c:v>
              </c:pt>
              <c:pt idx="7">
                <c:v>2015</c:v>
              </c:pt>
              <c:pt idx="8">
                <c:v>2016</c:v>
              </c:pt>
              <c:pt idx="9">
                <c:v>2017</c:v>
              </c:pt>
            </c:numLit>
          </c:cat>
          <c:val>
            <c:numLit>
              <c:formatCode>General</c:formatCode>
              <c:ptCount val="10"/>
              <c:pt idx="0">
                <c:v>-0.28000000000000003</c:v>
              </c:pt>
              <c:pt idx="1">
                <c:v>1.21</c:v>
              </c:pt>
              <c:pt idx="2">
                <c:v>0.25</c:v>
              </c:pt>
              <c:pt idx="3">
                <c:v>0.71</c:v>
              </c:pt>
              <c:pt idx="4">
                <c:v>0.78</c:v>
              </c:pt>
              <c:pt idx="5">
                <c:v>-0.1</c:v>
              </c:pt>
              <c:pt idx="6">
                <c:v>0.35</c:v>
              </c:pt>
              <c:pt idx="7">
                <c:v>-0.56999999999999995</c:v>
              </c:pt>
              <c:pt idx="8">
                <c:v>0.62</c:v>
              </c:pt>
              <c:pt idx="9">
                <c:v>0.56999999999999995</c:v>
              </c:pt>
            </c:numLit>
          </c:val>
          <c:smooth val="0"/>
        </c:ser>
        <c:dLbls>
          <c:showLegendKey val="0"/>
          <c:showVal val="0"/>
          <c:showCatName val="0"/>
          <c:showSerName val="0"/>
          <c:showPercent val="0"/>
          <c:showBubbleSize val="0"/>
        </c:dLbls>
        <c:marker val="1"/>
        <c:smooth val="0"/>
        <c:axId val="127183872"/>
        <c:axId val="127193856"/>
      </c:lineChart>
      <c:catAx>
        <c:axId val="127183872"/>
        <c:scaling>
          <c:orientation val="minMax"/>
        </c:scaling>
        <c:delete val="0"/>
        <c:axPos val="b"/>
        <c:numFmt formatCode="General" sourceLinked="1"/>
        <c:majorTickMark val="out"/>
        <c:minorTickMark val="none"/>
        <c:tickLblPos val="nextTo"/>
        <c:crossAx val="127193856"/>
        <c:crosses val="autoZero"/>
        <c:auto val="1"/>
        <c:lblAlgn val="ctr"/>
        <c:lblOffset val="100"/>
        <c:noMultiLvlLbl val="0"/>
      </c:catAx>
      <c:valAx>
        <c:axId val="127193856"/>
        <c:scaling>
          <c:orientation val="minMax"/>
        </c:scaling>
        <c:delete val="0"/>
        <c:axPos val="l"/>
        <c:majorGridlines>
          <c:spPr>
            <a:ln w="3175">
              <a:prstDash val="sysDot"/>
            </a:ln>
          </c:spPr>
        </c:majorGridlines>
        <c:numFmt formatCode="General" sourceLinked="1"/>
        <c:majorTickMark val="out"/>
        <c:minorTickMark val="none"/>
        <c:tickLblPos val="nextTo"/>
        <c:crossAx val="127183872"/>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Active segments'!$P$59</c:f>
          <c:strCache>
            <c:ptCount val="1"/>
            <c:pt idx="0">
              <c:v>Total operating cost per kW day at sea (£)
All UK fleet segment (excluding inactive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'All Active segments'!$R$2:$AA$2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'All Active segments'!$R$23:$AA$23</c:f>
              <c:numCache>
                <c:formatCode>#,##0.00</c:formatCode>
                <c:ptCount val="10"/>
                <c:pt idx="0">
                  <c:v>6.5</c:v>
                </c:pt>
                <c:pt idx="1">
                  <c:v>6.56</c:v>
                </c:pt>
                <c:pt idx="2">
                  <c:v>6.9</c:v>
                </c:pt>
                <c:pt idx="3">
                  <c:v>8.34</c:v>
                </c:pt>
                <c:pt idx="4">
                  <c:v>8.11</c:v>
                </c:pt>
                <c:pt idx="5">
                  <c:v>7.79</c:v>
                </c:pt>
                <c:pt idx="6">
                  <c:v>7.59</c:v>
                </c:pt>
                <c:pt idx="7">
                  <c:v>7.24</c:v>
                </c:pt>
                <c:pt idx="8">
                  <c:v>7.77</c:v>
                </c:pt>
                <c:pt idx="9">
                  <c:v>8.27</c:v>
                </c:pt>
              </c:numCache>
            </c:numRef>
          </c:val>
          <c:smooth val="0"/>
        </c:ser>
        <c:dLbls>
          <c:showLegendKey val="0"/>
          <c:showVal val="0"/>
          <c:showCatName val="0"/>
          <c:showSerName val="0"/>
          <c:showPercent val="0"/>
          <c:showBubbleSize val="0"/>
        </c:dLbls>
        <c:marker val="1"/>
        <c:smooth val="0"/>
        <c:axId val="135441792"/>
        <c:axId val="147915904"/>
      </c:lineChart>
      <c:catAx>
        <c:axId val="135441792"/>
        <c:scaling>
          <c:orientation val="minMax"/>
        </c:scaling>
        <c:delete val="0"/>
        <c:axPos val="b"/>
        <c:numFmt formatCode="General" sourceLinked="1"/>
        <c:majorTickMark val="out"/>
        <c:minorTickMark val="none"/>
        <c:tickLblPos val="nextTo"/>
        <c:crossAx val="147915904"/>
        <c:crosses val="autoZero"/>
        <c:auto val="1"/>
        <c:lblAlgn val="ctr"/>
        <c:lblOffset val="100"/>
        <c:noMultiLvlLbl val="0"/>
      </c:catAx>
      <c:valAx>
        <c:axId val="147915904"/>
        <c:scaling>
          <c:orientation val="minMax"/>
        </c:scaling>
        <c:delete val="0"/>
        <c:axPos val="l"/>
        <c:majorGridlines>
          <c:spPr>
            <a:ln w="3175">
              <a:prstDash val="sysDot"/>
            </a:ln>
          </c:spPr>
        </c:majorGridlines>
        <c:numFmt formatCode="#,##0.00" sourceLinked="1"/>
        <c:majorTickMark val="out"/>
        <c:minorTickMark val="none"/>
        <c:tickLblPos val="nextTo"/>
        <c:crossAx val="135441792"/>
        <c:crosses val="autoZero"/>
        <c:crossBetween val="between"/>
      </c:valAx>
    </c:plotArea>
    <c:plotVisOnly val="0"/>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"Total operating cost per kW day at sea (£)
All Low Activity vessels"</c:f>
          <c:strCache>
            <c:ptCount val="1"/>
            <c:pt idx="0">
              <c:v>Total operating cost per kW day at sea (£)
All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Lit>
              <c:formatCode>General</c:formatCode>
              <c:ptCount val="10"/>
              <c:pt idx="0">
                <c:v>2008</c:v>
              </c:pt>
              <c:pt idx="1">
                <c:v>2009</c:v>
              </c:pt>
              <c:pt idx="2">
                <c:v>2010</c:v>
              </c:pt>
              <c:pt idx="3">
                <c:v>2011</c:v>
              </c:pt>
              <c:pt idx="4">
                <c:v>2012</c:v>
              </c:pt>
              <c:pt idx="5">
                <c:v>2013</c:v>
              </c:pt>
              <c:pt idx="6">
                <c:v>2014</c:v>
              </c:pt>
              <c:pt idx="7">
                <c:v>2015</c:v>
              </c:pt>
              <c:pt idx="8">
                <c:v>2016</c:v>
              </c:pt>
              <c:pt idx="9">
                <c:v>2017</c:v>
              </c:pt>
            </c:numLit>
          </c:cat>
          <c:val>
            <c:numLit>
              <c:formatCode>General</c:formatCode>
              <c:ptCount val="10"/>
              <c:pt idx="0">
                <c:v>5.18</c:v>
              </c:pt>
              <c:pt idx="1">
                <c:v>3.22</c:v>
              </c:pt>
              <c:pt idx="2">
                <c:v>4.05</c:v>
              </c:pt>
              <c:pt idx="3">
                <c:v>3.85</c:v>
              </c:pt>
              <c:pt idx="4">
                <c:v>4.37</c:v>
              </c:pt>
              <c:pt idx="5">
                <c:v>4.6399999999999997</c:v>
              </c:pt>
              <c:pt idx="6">
                <c:v>3.55</c:v>
              </c:pt>
              <c:pt idx="7">
                <c:v>3.87</c:v>
              </c:pt>
              <c:pt idx="8">
                <c:v>3.83</c:v>
              </c:pt>
              <c:pt idx="9">
                <c:v>4.26</c:v>
              </c:pt>
            </c:numLit>
          </c:val>
          <c:smooth val="0"/>
        </c:ser>
        <c:dLbls>
          <c:showLegendKey val="0"/>
          <c:showVal val="0"/>
          <c:showCatName val="0"/>
          <c:showSerName val="0"/>
          <c:showPercent val="0"/>
          <c:showBubbleSize val="0"/>
        </c:dLbls>
        <c:marker val="1"/>
        <c:smooth val="0"/>
        <c:axId val="127664896"/>
        <c:axId val="127666432"/>
      </c:lineChart>
      <c:catAx>
        <c:axId val="127664896"/>
        <c:scaling>
          <c:orientation val="minMax"/>
        </c:scaling>
        <c:delete val="0"/>
        <c:axPos val="b"/>
        <c:numFmt formatCode="General" sourceLinked="1"/>
        <c:majorTickMark val="out"/>
        <c:minorTickMark val="none"/>
        <c:tickLblPos val="nextTo"/>
        <c:crossAx val="127666432"/>
        <c:crosses val="autoZero"/>
        <c:auto val="1"/>
        <c:lblAlgn val="ctr"/>
        <c:lblOffset val="100"/>
        <c:noMultiLvlLbl val="0"/>
      </c:catAx>
      <c:valAx>
        <c:axId val="127666432"/>
        <c:scaling>
          <c:orientation val="minMax"/>
        </c:scaling>
        <c:delete val="0"/>
        <c:axPos val="l"/>
        <c:majorGridlines>
          <c:spPr>
            <a:ln w="3175">
              <a:prstDash val="sysDot"/>
            </a:ln>
          </c:spPr>
        </c:majorGridlines>
        <c:numFmt formatCode="General" sourceLinked="1"/>
        <c:majorTickMark val="out"/>
        <c:minorTickMark val="none"/>
        <c:tickLblPos val="nextTo"/>
        <c:crossAx val="127664896"/>
        <c:crosses val="autoZero"/>
        <c:crossBetween val="between"/>
      </c:valAx>
    </c:plotArea>
    <c:plotVisOnly val="0"/>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"Average price per tonne landed (£)
All Low Activity vessels"</c:f>
          <c:strCache>
            <c:ptCount val="1"/>
            <c:pt idx="0">
              <c:v>Average price per tonne landed (£)
All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Lit>
              <c:formatCode>General</c:formatCode>
              <c:ptCount val="10"/>
              <c:pt idx="0">
                <c:v>2008</c:v>
              </c:pt>
              <c:pt idx="1">
                <c:v>2009</c:v>
              </c:pt>
              <c:pt idx="2">
                <c:v>2010</c:v>
              </c:pt>
              <c:pt idx="3">
                <c:v>2011</c:v>
              </c:pt>
              <c:pt idx="4">
                <c:v>2012</c:v>
              </c:pt>
              <c:pt idx="5">
                <c:v>2013</c:v>
              </c:pt>
              <c:pt idx="6">
                <c:v>2014</c:v>
              </c:pt>
              <c:pt idx="7">
                <c:v>2015</c:v>
              </c:pt>
              <c:pt idx="8">
                <c:v>2016</c:v>
              </c:pt>
              <c:pt idx="9">
                <c:v>2017</c:v>
              </c:pt>
            </c:numLit>
          </c:cat>
          <c:val>
            <c:numLit>
              <c:formatCode>General</c:formatCode>
              <c:ptCount val="10"/>
              <c:pt idx="0">
                <c:v>977</c:v>
              </c:pt>
              <c:pt idx="1">
                <c:v>2304</c:v>
              </c:pt>
              <c:pt idx="2">
                <c:v>1056</c:v>
              </c:pt>
              <c:pt idx="3">
                <c:v>803</c:v>
              </c:pt>
              <c:pt idx="4">
                <c:v>1921</c:v>
              </c:pt>
              <c:pt idx="5">
                <c:v>2548</c:v>
              </c:pt>
              <c:pt idx="6">
                <c:v>1224</c:v>
              </c:pt>
              <c:pt idx="7">
                <c:v>2430</c:v>
              </c:pt>
              <c:pt idx="8">
                <c:v>1679</c:v>
              </c:pt>
              <c:pt idx="9">
                <c:v>2802</c:v>
              </c:pt>
            </c:numLit>
          </c:val>
          <c:smooth val="0"/>
        </c:ser>
        <c:dLbls>
          <c:showLegendKey val="0"/>
          <c:showVal val="0"/>
          <c:showCatName val="0"/>
          <c:showSerName val="0"/>
          <c:showPercent val="0"/>
          <c:showBubbleSize val="0"/>
        </c:dLbls>
        <c:marker val="1"/>
        <c:smooth val="0"/>
        <c:axId val="127682816"/>
        <c:axId val="127692800"/>
      </c:lineChart>
      <c:catAx>
        <c:axId val="127682816"/>
        <c:scaling>
          <c:orientation val="minMax"/>
        </c:scaling>
        <c:delete val="0"/>
        <c:axPos val="b"/>
        <c:numFmt formatCode="General" sourceLinked="1"/>
        <c:majorTickMark val="out"/>
        <c:minorTickMark val="none"/>
        <c:tickLblPos val="nextTo"/>
        <c:crossAx val="127692800"/>
        <c:crosses val="autoZero"/>
        <c:auto val="1"/>
        <c:lblAlgn val="ctr"/>
        <c:lblOffset val="100"/>
        <c:noMultiLvlLbl val="0"/>
      </c:catAx>
      <c:valAx>
        <c:axId val="127692800"/>
        <c:scaling>
          <c:orientation val="minMax"/>
        </c:scaling>
        <c:delete val="0"/>
        <c:axPos val="l"/>
        <c:majorGridlines>
          <c:spPr>
            <a:ln w="3175">
              <a:prstDash val="sysDot"/>
            </a:ln>
          </c:spPr>
        </c:majorGridlines>
        <c:numFmt formatCode="General" sourceLinked="1"/>
        <c:majorTickMark val="out"/>
        <c:minorTickMark val="none"/>
        <c:tickLblPos val="nextTo"/>
        <c:crossAx val="127682816"/>
        <c:crosses val="autoZero"/>
        <c:crossBetween val="between"/>
      </c:valAx>
    </c:plotArea>
    <c:plotVisOnly val="0"/>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"Average annual operating profit per vessel (£'000)
All Low Activity vessels"</c:f>
          <c:strCache>
            <c:ptCount val="1"/>
            <c:pt idx="0">
              <c:v>Average annual operating profit per vessel (£'000)
All Low Activity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Lit>
              <c:formatCode>General</c:formatCode>
              <c:ptCount val="10"/>
              <c:pt idx="0">
                <c:v>2008</c:v>
              </c:pt>
              <c:pt idx="1">
                <c:v>2009</c:v>
              </c:pt>
              <c:pt idx="2">
                <c:v>2010</c:v>
              </c:pt>
              <c:pt idx="3">
                <c:v>2011</c:v>
              </c:pt>
              <c:pt idx="4">
                <c:v>2012</c:v>
              </c:pt>
              <c:pt idx="5">
                <c:v>2013</c:v>
              </c:pt>
              <c:pt idx="6">
                <c:v>2014</c:v>
              </c:pt>
              <c:pt idx="7">
                <c:v>2015</c:v>
              </c:pt>
              <c:pt idx="8">
                <c:v>2016</c:v>
              </c:pt>
              <c:pt idx="9">
                <c:v>2017</c:v>
              </c:pt>
            </c:numLit>
          </c:cat>
          <c:val>
            <c:numLit>
              <c:formatCode>General</c:formatCode>
              <c:ptCount val="10"/>
              <c:pt idx="0">
                <c:v>-0.3</c:v>
              </c:pt>
              <c:pt idx="1">
                <c:v>1.1000000000000001</c:v>
              </c:pt>
              <c:pt idx="2">
                <c:v>0.2</c:v>
              </c:pt>
              <c:pt idx="3">
                <c:v>0.6</c:v>
              </c:pt>
              <c:pt idx="4">
                <c:v>0.7</c:v>
              </c:pt>
              <c:pt idx="5">
                <c:v>-0.1</c:v>
              </c:pt>
              <c:pt idx="6">
                <c:v>0.4</c:v>
              </c:pt>
              <c:pt idx="7">
                <c:v>-0.6</c:v>
              </c:pt>
              <c:pt idx="8">
                <c:v>0.6</c:v>
              </c:pt>
              <c:pt idx="9">
                <c:v>0.5</c:v>
              </c:pt>
            </c:numLit>
          </c:val>
          <c:smooth val="0"/>
        </c:ser>
        <c:dLbls>
          <c:showLegendKey val="0"/>
          <c:showVal val="0"/>
          <c:showCatName val="0"/>
          <c:showSerName val="0"/>
          <c:showPercent val="0"/>
          <c:showBubbleSize val="0"/>
        </c:dLbls>
        <c:marker val="1"/>
        <c:smooth val="0"/>
        <c:axId val="128909312"/>
        <c:axId val="128910848"/>
      </c:lineChart>
      <c:catAx>
        <c:axId val="128909312"/>
        <c:scaling>
          <c:orientation val="minMax"/>
        </c:scaling>
        <c:delete val="0"/>
        <c:axPos val="b"/>
        <c:numFmt formatCode="General" sourceLinked="1"/>
        <c:majorTickMark val="out"/>
        <c:minorTickMark val="none"/>
        <c:tickLblPos val="nextTo"/>
        <c:crossAx val="128910848"/>
        <c:crosses val="autoZero"/>
        <c:auto val="1"/>
        <c:lblAlgn val="ctr"/>
        <c:lblOffset val="100"/>
        <c:noMultiLvlLbl val="0"/>
      </c:catAx>
      <c:valAx>
        <c:axId val="128910848"/>
        <c:scaling>
          <c:orientation val="minMax"/>
        </c:scaling>
        <c:delete val="0"/>
        <c:axPos val="l"/>
        <c:majorGridlines>
          <c:spPr>
            <a:ln w="3175">
              <a:prstDash val="sysDot"/>
            </a:ln>
          </c:spPr>
        </c:majorGridlines>
        <c:numFmt formatCode="General" sourceLinked="1"/>
        <c:majorTickMark val="out"/>
        <c:minorTickMark val="none"/>
        <c:tickLblPos val="nextTo"/>
        <c:crossAx val="128909312"/>
        <c:crosses val="autoZero"/>
        <c:crossBetween val="between"/>
      </c:valAx>
    </c:plotArea>
    <c:plotVisOnly val="0"/>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Low activity'!$O$45</c:f>
          <c:strCache>
            <c:ptCount val="1"/>
            <c:pt idx="0">
              <c:v>Landings per kW day at sea (kg)
Low Activity vessels U10m</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'U10m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Low activity'!$R$21:$AA$21</c:f>
              <c:numCache>
                <c:formatCode>#,##0.00</c:formatCode>
                <c:ptCount val="10"/>
                <c:pt idx="0">
                  <c:v>1.59</c:v>
                </c:pt>
                <c:pt idx="1">
                  <c:v>1.81</c:v>
                </c:pt>
                <c:pt idx="2">
                  <c:v>1.92</c:v>
                </c:pt>
                <c:pt idx="3">
                  <c:v>1.83</c:v>
                </c:pt>
                <c:pt idx="4">
                  <c:v>1.71</c:v>
                </c:pt>
                <c:pt idx="5">
                  <c:v>1.59</c:v>
                </c:pt>
                <c:pt idx="6">
                  <c:v>1.43</c:v>
                </c:pt>
                <c:pt idx="7">
                  <c:v>1.29</c:v>
                </c:pt>
                <c:pt idx="8">
                  <c:v>1.5</c:v>
                </c:pt>
                <c:pt idx="9">
                  <c:v>1.53</c:v>
                </c:pt>
              </c:numCache>
            </c:numRef>
          </c:val>
          <c:smooth val="0"/>
        </c:ser>
        <c:dLbls>
          <c:showLegendKey val="0"/>
          <c:showVal val="0"/>
          <c:showCatName val="0"/>
          <c:showSerName val="0"/>
          <c:showPercent val="0"/>
          <c:showBubbleSize val="0"/>
        </c:dLbls>
        <c:marker val="1"/>
        <c:smooth val="0"/>
        <c:axId val="128944768"/>
        <c:axId val="128946560"/>
      </c:lineChart>
      <c:catAx>
        <c:axId val="128944768"/>
        <c:scaling>
          <c:orientation val="minMax"/>
        </c:scaling>
        <c:delete val="0"/>
        <c:axPos val="b"/>
        <c:numFmt formatCode="General" sourceLinked="1"/>
        <c:majorTickMark val="out"/>
        <c:minorTickMark val="none"/>
        <c:tickLblPos val="nextTo"/>
        <c:crossAx val="128946560"/>
        <c:crosses val="autoZero"/>
        <c:auto val="1"/>
        <c:lblAlgn val="ctr"/>
        <c:lblOffset val="100"/>
        <c:noMultiLvlLbl val="0"/>
      </c:catAx>
      <c:valAx>
        <c:axId val="128946560"/>
        <c:scaling>
          <c:orientation val="minMax"/>
        </c:scaling>
        <c:delete val="0"/>
        <c:axPos val="l"/>
        <c:majorGridlines>
          <c:spPr>
            <a:ln w="3175">
              <a:prstDash val="sysDot"/>
            </a:ln>
          </c:spPr>
        </c:majorGridlines>
        <c:numFmt formatCode="#,##0.00" sourceLinked="1"/>
        <c:majorTickMark val="out"/>
        <c:minorTickMark val="none"/>
        <c:tickLblPos val="nextTo"/>
        <c:crossAx val="128944768"/>
        <c:crosses val="autoZero"/>
        <c:crossBetween val="between"/>
      </c:valAx>
    </c:plotArea>
    <c:plotVisOnly val="0"/>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Low activity'!$O$46</c:f>
          <c:strCache>
            <c:ptCount val="1"/>
            <c:pt idx="0">
              <c:v>Fishing Income per kW day at sea (£)
Low Activity vessels U10m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'U10m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Low activity'!$R$22:$AA$22</c:f>
              <c:numCache>
                <c:formatCode>#,##0.00</c:formatCode>
                <c:ptCount val="10"/>
                <c:pt idx="0">
                  <c:v>3.97</c:v>
                </c:pt>
                <c:pt idx="1">
                  <c:v>4.33</c:v>
                </c:pt>
                <c:pt idx="2">
                  <c:v>4.5199999999999996</c:v>
                </c:pt>
                <c:pt idx="3">
                  <c:v>4.71</c:v>
                </c:pt>
                <c:pt idx="4">
                  <c:v>4.59</c:v>
                </c:pt>
                <c:pt idx="5">
                  <c:v>4.13</c:v>
                </c:pt>
                <c:pt idx="6">
                  <c:v>3.31</c:v>
                </c:pt>
                <c:pt idx="7">
                  <c:v>3.16</c:v>
                </c:pt>
                <c:pt idx="8">
                  <c:v>4.04</c:v>
                </c:pt>
                <c:pt idx="9">
                  <c:v>4.37</c:v>
                </c:pt>
              </c:numCache>
            </c:numRef>
          </c:val>
          <c:smooth val="0"/>
        </c:ser>
        <c:dLbls>
          <c:showLegendKey val="0"/>
          <c:showVal val="0"/>
          <c:showCatName val="0"/>
          <c:showSerName val="0"/>
          <c:showPercent val="0"/>
          <c:showBubbleSize val="0"/>
        </c:dLbls>
        <c:marker val="1"/>
        <c:smooth val="0"/>
        <c:axId val="128958848"/>
        <c:axId val="128960384"/>
      </c:lineChart>
      <c:catAx>
        <c:axId val="128958848"/>
        <c:scaling>
          <c:orientation val="minMax"/>
        </c:scaling>
        <c:delete val="0"/>
        <c:axPos val="b"/>
        <c:numFmt formatCode="General" sourceLinked="1"/>
        <c:majorTickMark val="out"/>
        <c:minorTickMark val="none"/>
        <c:tickLblPos val="nextTo"/>
        <c:crossAx val="128960384"/>
        <c:crosses val="autoZero"/>
        <c:auto val="1"/>
        <c:lblAlgn val="ctr"/>
        <c:lblOffset val="100"/>
        <c:noMultiLvlLbl val="0"/>
      </c:catAx>
      <c:valAx>
        <c:axId val="128960384"/>
        <c:scaling>
          <c:orientation val="minMax"/>
        </c:scaling>
        <c:delete val="0"/>
        <c:axPos val="l"/>
        <c:majorGridlines>
          <c:spPr>
            <a:ln w="3175">
              <a:prstDash val="sysDot"/>
            </a:ln>
          </c:spPr>
        </c:majorGridlines>
        <c:numFmt formatCode="#,##0.00" sourceLinked="1"/>
        <c:majorTickMark val="out"/>
        <c:minorTickMark val="none"/>
        <c:tickLblPos val="nextTo"/>
        <c:crossAx val="128958848"/>
        <c:crosses val="autoZero"/>
        <c:crossBetween val="between"/>
      </c:valAx>
    </c:plotArea>
    <c:plotVisOnly val="0"/>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Low activity'!$Y$45</c:f>
          <c:strCache>
            <c:ptCount val="1"/>
            <c:pt idx="0">
              <c:v>Operating profit per kW day at sea (£)
Low Activity vessels U10m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'U10m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Low activity'!$R$24:$AA$24</c:f>
              <c:numCache>
                <c:formatCode>#,##0.00</c:formatCode>
                <c:ptCount val="10"/>
                <c:pt idx="0">
                  <c:v>1.2</c:v>
                </c:pt>
                <c:pt idx="1">
                  <c:v>1.39</c:v>
                </c:pt>
                <c:pt idx="2">
                  <c:v>0.35</c:v>
                </c:pt>
                <c:pt idx="3">
                  <c:v>0.88</c:v>
                </c:pt>
                <c:pt idx="4">
                  <c:v>1</c:v>
                </c:pt>
                <c:pt idx="5">
                  <c:v>0.03</c:v>
                </c:pt>
                <c:pt idx="6">
                  <c:v>0.66</c:v>
                </c:pt>
                <c:pt idx="7">
                  <c:v>-0.5</c:v>
                </c:pt>
                <c:pt idx="8">
                  <c:v>0.73</c:v>
                </c:pt>
                <c:pt idx="9">
                  <c:v>0.77</c:v>
                </c:pt>
              </c:numCache>
            </c:numRef>
          </c:val>
          <c:smooth val="0"/>
        </c:ser>
        <c:dLbls>
          <c:showLegendKey val="0"/>
          <c:showVal val="0"/>
          <c:showCatName val="0"/>
          <c:showSerName val="0"/>
          <c:showPercent val="0"/>
          <c:showBubbleSize val="0"/>
        </c:dLbls>
        <c:marker val="1"/>
        <c:smooth val="0"/>
        <c:axId val="135210880"/>
        <c:axId val="135212416"/>
      </c:lineChart>
      <c:catAx>
        <c:axId val="135210880"/>
        <c:scaling>
          <c:orientation val="minMax"/>
        </c:scaling>
        <c:delete val="0"/>
        <c:axPos val="b"/>
        <c:numFmt formatCode="General" sourceLinked="1"/>
        <c:majorTickMark val="out"/>
        <c:minorTickMark val="none"/>
        <c:tickLblPos val="nextTo"/>
        <c:crossAx val="135212416"/>
        <c:crosses val="autoZero"/>
        <c:auto val="1"/>
        <c:lblAlgn val="ctr"/>
        <c:lblOffset val="100"/>
        <c:noMultiLvlLbl val="0"/>
      </c:catAx>
      <c:valAx>
        <c:axId val="135212416"/>
        <c:scaling>
          <c:orientation val="minMax"/>
        </c:scaling>
        <c:delete val="0"/>
        <c:axPos val="l"/>
        <c:majorGridlines>
          <c:spPr>
            <a:ln w="3175">
              <a:prstDash val="sysDot"/>
            </a:ln>
          </c:spPr>
        </c:majorGridlines>
        <c:numFmt formatCode="#,##0.00" sourceLinked="1"/>
        <c:majorTickMark val="out"/>
        <c:minorTickMark val="none"/>
        <c:tickLblPos val="nextTo"/>
        <c:crossAx val="135210880"/>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Low activity'!$P$59</c:f>
          <c:strCache>
            <c:ptCount val="1"/>
            <c:pt idx="0">
              <c:v>Total operating cost per kW day at sea (£)
Low Activity vessels U10m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'U10m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Low activity'!$R$23:$AA$23</c:f>
              <c:numCache>
                <c:formatCode>#,##0.00</c:formatCode>
                <c:ptCount val="10"/>
                <c:pt idx="0">
                  <c:v>3.96</c:v>
                </c:pt>
                <c:pt idx="1">
                  <c:v>3.33</c:v>
                </c:pt>
                <c:pt idx="2">
                  <c:v>4.17</c:v>
                </c:pt>
                <c:pt idx="3">
                  <c:v>3.95</c:v>
                </c:pt>
                <c:pt idx="4">
                  <c:v>4.54</c:v>
                </c:pt>
                <c:pt idx="5">
                  <c:v>4.6900000000000004</c:v>
                </c:pt>
                <c:pt idx="6">
                  <c:v>3.66</c:v>
                </c:pt>
                <c:pt idx="7">
                  <c:v>3.86</c:v>
                </c:pt>
                <c:pt idx="8">
                  <c:v>3.97</c:v>
                </c:pt>
                <c:pt idx="9">
                  <c:v>4.32</c:v>
                </c:pt>
              </c:numCache>
            </c:numRef>
          </c:val>
          <c:smooth val="0"/>
        </c:ser>
        <c:dLbls>
          <c:showLegendKey val="0"/>
          <c:showVal val="0"/>
          <c:showCatName val="0"/>
          <c:showSerName val="0"/>
          <c:showPercent val="0"/>
          <c:showBubbleSize val="0"/>
        </c:dLbls>
        <c:marker val="1"/>
        <c:smooth val="0"/>
        <c:axId val="135433600"/>
        <c:axId val="135435392"/>
      </c:lineChart>
      <c:catAx>
        <c:axId val="135433600"/>
        <c:scaling>
          <c:orientation val="minMax"/>
        </c:scaling>
        <c:delete val="0"/>
        <c:axPos val="b"/>
        <c:numFmt formatCode="General" sourceLinked="1"/>
        <c:majorTickMark val="out"/>
        <c:minorTickMark val="none"/>
        <c:tickLblPos val="nextTo"/>
        <c:crossAx val="135435392"/>
        <c:crosses val="autoZero"/>
        <c:auto val="1"/>
        <c:lblAlgn val="ctr"/>
        <c:lblOffset val="100"/>
        <c:noMultiLvlLbl val="0"/>
      </c:catAx>
      <c:valAx>
        <c:axId val="135435392"/>
        <c:scaling>
          <c:orientation val="minMax"/>
        </c:scaling>
        <c:delete val="0"/>
        <c:axPos val="l"/>
        <c:majorGridlines>
          <c:spPr>
            <a:ln w="3175">
              <a:prstDash val="sysDot"/>
            </a:ln>
          </c:spPr>
        </c:majorGridlines>
        <c:numFmt formatCode="#,##0.00" sourceLinked="1"/>
        <c:majorTickMark val="out"/>
        <c:minorTickMark val="none"/>
        <c:tickLblPos val="nextTo"/>
        <c:crossAx val="135433600"/>
        <c:crosses val="autoZero"/>
        <c:crossBetween val="between"/>
      </c:valAx>
    </c:plotArea>
    <c:plotVisOnly val="0"/>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Low activity'!$O$47</c:f>
          <c:strCache>
            <c:ptCount val="1"/>
            <c:pt idx="0">
              <c:v>Average price per tonne landed (£)
Low Activity vessels U10m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'U10m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Low activity'!$R$20:$AA$20</c:f>
              <c:numCache>
                <c:formatCode>#,##0</c:formatCode>
                <c:ptCount val="10"/>
                <c:pt idx="0">
                  <c:v>2495</c:v>
                </c:pt>
                <c:pt idx="1">
                  <c:v>2384</c:v>
                </c:pt>
                <c:pt idx="2">
                  <c:v>2357</c:v>
                </c:pt>
                <c:pt idx="3">
                  <c:v>2582</c:v>
                </c:pt>
                <c:pt idx="4">
                  <c:v>2683</c:v>
                </c:pt>
                <c:pt idx="5">
                  <c:v>2595</c:v>
                </c:pt>
                <c:pt idx="6">
                  <c:v>2313</c:v>
                </c:pt>
                <c:pt idx="7">
                  <c:v>2441</c:v>
                </c:pt>
                <c:pt idx="8">
                  <c:v>2694</c:v>
                </c:pt>
                <c:pt idx="9">
                  <c:v>2858</c:v>
                </c:pt>
              </c:numCache>
            </c:numRef>
          </c:val>
          <c:smooth val="0"/>
        </c:ser>
        <c:dLbls>
          <c:showLegendKey val="0"/>
          <c:showVal val="0"/>
          <c:showCatName val="0"/>
          <c:showSerName val="0"/>
          <c:showPercent val="0"/>
          <c:showBubbleSize val="0"/>
        </c:dLbls>
        <c:marker val="1"/>
        <c:smooth val="0"/>
        <c:axId val="136057984"/>
        <c:axId val="136059520"/>
      </c:lineChart>
      <c:catAx>
        <c:axId val="136057984"/>
        <c:scaling>
          <c:orientation val="minMax"/>
        </c:scaling>
        <c:delete val="0"/>
        <c:axPos val="b"/>
        <c:numFmt formatCode="General" sourceLinked="1"/>
        <c:majorTickMark val="out"/>
        <c:minorTickMark val="none"/>
        <c:tickLblPos val="nextTo"/>
        <c:crossAx val="136059520"/>
        <c:crosses val="autoZero"/>
        <c:auto val="1"/>
        <c:lblAlgn val="ctr"/>
        <c:lblOffset val="100"/>
        <c:noMultiLvlLbl val="0"/>
      </c:catAx>
      <c:valAx>
        <c:axId val="136059520"/>
        <c:scaling>
          <c:orientation val="minMax"/>
        </c:scaling>
        <c:delete val="0"/>
        <c:axPos val="l"/>
        <c:majorGridlines>
          <c:spPr>
            <a:ln w="3175">
              <a:prstDash val="sysDot"/>
            </a:ln>
          </c:spPr>
        </c:majorGridlines>
        <c:numFmt formatCode="#,##0" sourceLinked="1"/>
        <c:majorTickMark val="out"/>
        <c:minorTickMark val="none"/>
        <c:tickLblPos val="nextTo"/>
        <c:crossAx val="136057984"/>
        <c:crosses val="autoZero"/>
        <c:crossBetween val="between"/>
      </c:valAx>
    </c:plotArea>
    <c:plotVisOnly val="0"/>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'U10m Low activity'!$Y$59</c:f>
          <c:strCache>
            <c:ptCount val="1"/>
            <c:pt idx="0">
              <c:v>Average annual operating profit per vessel (£'000)
Low Activity vessels U10m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'U10m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'U10m Low activity'!$R$37:$AA$37</c:f>
              <c:numCache>
                <c:formatCode>#,##0.0</c:formatCode>
                <c:ptCount val="10"/>
                <c:pt idx="0">
                  <c:v>1.1000000000000001</c:v>
                </c:pt>
                <c:pt idx="1">
                  <c:v>1.2</c:v>
                </c:pt>
                <c:pt idx="2">
                  <c:v>0.3</c:v>
                </c:pt>
                <c:pt idx="3">
                  <c:v>0.7</c:v>
                </c:pt>
                <c:pt idx="4">
                  <c:v>0.8</c:v>
                </c:pt>
                <c:pt idx="5">
                  <c:v>0</c:v>
                </c:pt>
                <c:pt idx="6">
                  <c:v>0.6</c:v>
                </c:pt>
                <c:pt idx="7">
                  <c:v>-0.5</c:v>
                </c:pt>
                <c:pt idx="8">
                  <c:v>0.6</c:v>
                </c:pt>
                <c:pt idx="9">
                  <c:v>0.6</c:v>
                </c:pt>
              </c:numCache>
            </c:numRef>
          </c:val>
          <c:smooth val="0"/>
        </c:ser>
        <c:dLbls>
          <c:showLegendKey val="0"/>
          <c:showVal val="0"/>
          <c:showCatName val="0"/>
          <c:showSerName val="0"/>
          <c:showPercent val="0"/>
          <c:showBubbleSize val="0"/>
        </c:dLbls>
        <c:marker val="1"/>
        <c:smooth val="0"/>
        <c:axId val="136084096"/>
        <c:axId val="136085888"/>
      </c:lineChart>
      <c:catAx>
        <c:axId val="136084096"/>
        <c:scaling>
          <c:orientation val="minMax"/>
        </c:scaling>
        <c:delete val="0"/>
        <c:axPos val="b"/>
        <c:numFmt formatCode="General" sourceLinked="1"/>
        <c:majorTickMark val="out"/>
        <c:minorTickMark val="none"/>
        <c:tickLblPos val="nextTo"/>
        <c:crossAx val="136085888"/>
        <c:crosses val="autoZero"/>
        <c:auto val="1"/>
        <c:lblAlgn val="ctr"/>
        <c:lblOffset val="100"/>
        <c:noMultiLvlLbl val="0"/>
      </c:catAx>
      <c:valAx>
        <c:axId val="136085888"/>
        <c:scaling>
          <c:orientation val="minMax"/>
        </c:scaling>
        <c:delete val="0"/>
        <c:axPos val="l"/>
        <c:majorGridlines>
          <c:spPr>
            <a:ln w="3175">
              <a:prstDash val="sysDot"/>
            </a:ln>
          </c:spPr>
        </c:majorGridlines>
        <c:numFmt formatCode="#,##0.0" sourceLinked="1"/>
        <c:majorTickMark val="out"/>
        <c:minorTickMark val="none"/>
        <c:tickLblPos val="nextTo"/>
        <c:crossAx val="136084096"/>
        <c:crosses val="autoZero"/>
        <c:crossBetween val="between"/>
      </c:valAx>
    </c:plotArea>
    <c:plotVisOnly val="0"/>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Low activity'!$O$45</c:f>
          <c:strCache>
            <c:ptCount val="1"/>
            <c:pt idx="0">
              <c:v>Landings per kW day at sea (kg)
Low Activity vessels O10m</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'O10m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Low activity'!$R$21:$AA$21</c:f>
              <c:numCache>
                <c:formatCode>#,##0.00</c:formatCode>
                <c:ptCount val="10"/>
                <c:pt idx="0">
                  <c:v>27.63</c:v>
                </c:pt>
                <c:pt idx="1">
                  <c:v>1.36</c:v>
                </c:pt>
                <c:pt idx="2">
                  <c:v>22.01</c:v>
                </c:pt>
                <c:pt idx="3">
                  <c:v>37.97</c:v>
                </c:pt>
                <c:pt idx="4">
                  <c:v>6.65</c:v>
                </c:pt>
                <c:pt idx="5">
                  <c:v>1.27</c:v>
                </c:pt>
                <c:pt idx="6">
                  <c:v>8.92</c:v>
                </c:pt>
                <c:pt idx="7">
                  <c:v>1.02</c:v>
                </c:pt>
                <c:pt idx="8">
                  <c:v>10.78</c:v>
                </c:pt>
                <c:pt idx="9">
                  <c:v>0.99</c:v>
                </c:pt>
              </c:numCache>
            </c:numRef>
          </c:val>
          <c:smooth val="0"/>
        </c:ser>
        <c:dLbls>
          <c:showLegendKey val="0"/>
          <c:showVal val="0"/>
          <c:showCatName val="0"/>
          <c:showSerName val="0"/>
          <c:showPercent val="0"/>
          <c:showBubbleSize val="0"/>
        </c:dLbls>
        <c:marker val="1"/>
        <c:smooth val="0"/>
        <c:axId val="147867136"/>
        <c:axId val="147868672"/>
      </c:lineChart>
      <c:catAx>
        <c:axId val="147867136"/>
        <c:scaling>
          <c:orientation val="minMax"/>
        </c:scaling>
        <c:delete val="0"/>
        <c:axPos val="b"/>
        <c:numFmt formatCode="General" sourceLinked="1"/>
        <c:majorTickMark val="out"/>
        <c:minorTickMark val="none"/>
        <c:tickLblPos val="nextTo"/>
        <c:crossAx val="147868672"/>
        <c:crosses val="autoZero"/>
        <c:auto val="1"/>
        <c:lblAlgn val="ctr"/>
        <c:lblOffset val="100"/>
        <c:noMultiLvlLbl val="0"/>
      </c:catAx>
      <c:valAx>
        <c:axId val="147868672"/>
        <c:scaling>
          <c:orientation val="minMax"/>
        </c:scaling>
        <c:delete val="0"/>
        <c:axPos val="l"/>
        <c:majorGridlines>
          <c:spPr>
            <a:ln w="3175">
              <a:prstDash val="sysDot"/>
            </a:ln>
          </c:spPr>
        </c:majorGridlines>
        <c:numFmt formatCode="#,##0.00" sourceLinked="1"/>
        <c:majorTickMark val="out"/>
        <c:minorTickMark val="none"/>
        <c:tickLblPos val="nextTo"/>
        <c:crossAx val="147867136"/>
        <c:crosses val="autoZero"/>
        <c:crossBetween val="between"/>
      </c:valAx>
    </c:plotArea>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Active segments'!$O$47</c:f>
          <c:strCache>
            <c:ptCount val="1"/>
            <c:pt idx="0">
              <c:v>Average price per tonne landed (£)
All UK fleet segment (excluding inactive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'All Active segments'!$R$2:$AA$2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'All Active segments'!$R$20:$AA$20</c:f>
              <c:numCache>
                <c:formatCode>#,##0</c:formatCode>
                <c:ptCount val="10"/>
                <c:pt idx="0">
                  <c:v>1265</c:v>
                </c:pt>
                <c:pt idx="1">
                  <c:v>1331</c:v>
                </c:pt>
                <c:pt idx="2">
                  <c:v>1329</c:v>
                </c:pt>
                <c:pt idx="3">
                  <c:v>1525</c:v>
                </c:pt>
                <c:pt idx="4">
                  <c:v>1374</c:v>
                </c:pt>
                <c:pt idx="5">
                  <c:v>1265</c:v>
                </c:pt>
                <c:pt idx="6">
                  <c:v>1189</c:v>
                </c:pt>
                <c:pt idx="7">
                  <c:v>1139</c:v>
                </c:pt>
                <c:pt idx="8">
                  <c:v>1364</c:v>
                </c:pt>
                <c:pt idx="9">
                  <c:v>1338</c:v>
                </c:pt>
              </c:numCache>
            </c:numRef>
          </c:val>
          <c:smooth val="0"/>
        </c:ser>
        <c:dLbls>
          <c:showLegendKey val="0"/>
          <c:showVal val="0"/>
          <c:showCatName val="0"/>
          <c:showSerName val="0"/>
          <c:showPercent val="0"/>
          <c:showBubbleSize val="0"/>
        </c:dLbls>
        <c:marker val="1"/>
        <c:smooth val="0"/>
        <c:axId val="169363712"/>
        <c:axId val="68923392"/>
      </c:lineChart>
      <c:catAx>
        <c:axId val="169363712"/>
        <c:scaling>
          <c:orientation val="minMax"/>
        </c:scaling>
        <c:delete val="0"/>
        <c:axPos val="b"/>
        <c:numFmt formatCode="General" sourceLinked="1"/>
        <c:majorTickMark val="out"/>
        <c:minorTickMark val="none"/>
        <c:tickLblPos val="nextTo"/>
        <c:crossAx val="68923392"/>
        <c:crosses val="autoZero"/>
        <c:auto val="1"/>
        <c:lblAlgn val="ctr"/>
        <c:lblOffset val="100"/>
        <c:noMultiLvlLbl val="0"/>
      </c:catAx>
      <c:valAx>
        <c:axId val="68923392"/>
        <c:scaling>
          <c:orientation val="minMax"/>
        </c:scaling>
        <c:delete val="0"/>
        <c:axPos val="l"/>
        <c:majorGridlines>
          <c:spPr>
            <a:ln w="3175">
              <a:prstDash val="sysDot"/>
            </a:ln>
          </c:spPr>
        </c:majorGridlines>
        <c:numFmt formatCode="#,##0" sourceLinked="1"/>
        <c:majorTickMark val="out"/>
        <c:minorTickMark val="none"/>
        <c:tickLblPos val="nextTo"/>
        <c:crossAx val="169363712"/>
        <c:crosses val="autoZero"/>
        <c:crossBetween val="between"/>
      </c:valAx>
    </c:plotArea>
    <c:plotVisOnly val="0"/>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Low activity'!$O$46</c:f>
          <c:strCache>
            <c:ptCount val="1"/>
            <c:pt idx="0">
              <c:v>Fishing Income per kW day at sea (£)
Low Activity vessels O10m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'O10m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Low activity'!$R$22:$AA$22</c:f>
              <c:numCache>
                <c:formatCode>#,##0.00</c:formatCode>
                <c:ptCount val="10"/>
                <c:pt idx="0">
                  <c:v>2.2000000000000002</c:v>
                </c:pt>
                <c:pt idx="1">
                  <c:v>1.85</c:v>
                </c:pt>
                <c:pt idx="2">
                  <c:v>2.36</c:v>
                </c:pt>
                <c:pt idx="3">
                  <c:v>2.2599999999999998</c:v>
                </c:pt>
                <c:pt idx="4">
                  <c:v>1.78</c:v>
                </c:pt>
                <c:pt idx="5">
                  <c:v>2.37</c:v>
                </c:pt>
                <c:pt idx="6">
                  <c:v>1.19</c:v>
                </c:pt>
                <c:pt idx="7">
                  <c:v>2.25</c:v>
                </c:pt>
                <c:pt idx="8">
                  <c:v>1.81</c:v>
                </c:pt>
                <c:pt idx="9">
                  <c:v>1.79</c:v>
                </c:pt>
              </c:numCache>
            </c:numRef>
          </c:val>
          <c:smooth val="0"/>
        </c:ser>
        <c:dLbls>
          <c:showLegendKey val="0"/>
          <c:showVal val="0"/>
          <c:showCatName val="0"/>
          <c:showSerName val="0"/>
          <c:showPercent val="0"/>
          <c:showBubbleSize val="0"/>
        </c:dLbls>
        <c:marker val="1"/>
        <c:smooth val="0"/>
        <c:axId val="147880960"/>
        <c:axId val="147886848"/>
      </c:lineChart>
      <c:catAx>
        <c:axId val="147880960"/>
        <c:scaling>
          <c:orientation val="minMax"/>
        </c:scaling>
        <c:delete val="0"/>
        <c:axPos val="b"/>
        <c:numFmt formatCode="General" sourceLinked="1"/>
        <c:majorTickMark val="out"/>
        <c:minorTickMark val="none"/>
        <c:tickLblPos val="nextTo"/>
        <c:crossAx val="147886848"/>
        <c:crosses val="autoZero"/>
        <c:auto val="1"/>
        <c:lblAlgn val="ctr"/>
        <c:lblOffset val="100"/>
        <c:noMultiLvlLbl val="0"/>
      </c:catAx>
      <c:valAx>
        <c:axId val="147886848"/>
        <c:scaling>
          <c:orientation val="minMax"/>
        </c:scaling>
        <c:delete val="0"/>
        <c:axPos val="l"/>
        <c:majorGridlines>
          <c:spPr>
            <a:ln w="3175">
              <a:prstDash val="sysDot"/>
            </a:ln>
          </c:spPr>
        </c:majorGridlines>
        <c:numFmt formatCode="#,##0.00" sourceLinked="1"/>
        <c:majorTickMark val="out"/>
        <c:minorTickMark val="none"/>
        <c:tickLblPos val="nextTo"/>
        <c:crossAx val="147880960"/>
        <c:crosses val="autoZero"/>
        <c:crossBetween val="between"/>
      </c:valAx>
    </c:plotArea>
    <c:plotVisOnly val="0"/>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Low activity'!$Y$45</c:f>
          <c:strCache>
            <c:ptCount val="1"/>
            <c:pt idx="0">
              <c:v>Operating profit per kW day at sea (£)
Low Activity vessels O10m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'O10m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Low activity'!$R$24:$AA$24</c:f>
              <c:numCache>
                <c:formatCode>#,##0.00</c:formatCode>
                <c:ptCount val="10"/>
                <c:pt idx="0">
                  <c:v>-15.5</c:v>
                </c:pt>
                <c:pt idx="1">
                  <c:v>-0.36</c:v>
                </c:pt>
                <c:pt idx="2">
                  <c:v>-0.66</c:v>
                </c:pt>
                <c:pt idx="3">
                  <c:v>-0.7</c:v>
                </c:pt>
                <c:pt idx="4">
                  <c:v>-1.06</c:v>
                </c:pt>
                <c:pt idx="5">
                  <c:v>-1.6</c:v>
                </c:pt>
                <c:pt idx="6">
                  <c:v>-1.6</c:v>
                </c:pt>
                <c:pt idx="7">
                  <c:v>-1.73</c:v>
                </c:pt>
                <c:pt idx="8">
                  <c:v>-0.5</c:v>
                </c:pt>
                <c:pt idx="9">
                  <c:v>-1.7</c:v>
                </c:pt>
              </c:numCache>
            </c:numRef>
          </c:val>
          <c:smooth val="0"/>
        </c:ser>
        <c:dLbls>
          <c:showLegendKey val="0"/>
          <c:showVal val="0"/>
          <c:showCatName val="0"/>
          <c:showSerName val="0"/>
          <c:showPercent val="0"/>
          <c:showBubbleSize val="0"/>
        </c:dLbls>
        <c:marker val="1"/>
        <c:smooth val="0"/>
        <c:axId val="147923712"/>
        <c:axId val="147925248"/>
      </c:lineChart>
      <c:catAx>
        <c:axId val="147923712"/>
        <c:scaling>
          <c:orientation val="minMax"/>
        </c:scaling>
        <c:delete val="0"/>
        <c:axPos val="b"/>
        <c:numFmt formatCode="General" sourceLinked="1"/>
        <c:majorTickMark val="out"/>
        <c:minorTickMark val="none"/>
        <c:tickLblPos val="nextTo"/>
        <c:crossAx val="147925248"/>
        <c:crosses val="autoZero"/>
        <c:auto val="1"/>
        <c:lblAlgn val="ctr"/>
        <c:lblOffset val="100"/>
        <c:noMultiLvlLbl val="0"/>
      </c:catAx>
      <c:valAx>
        <c:axId val="147925248"/>
        <c:scaling>
          <c:orientation val="minMax"/>
        </c:scaling>
        <c:delete val="0"/>
        <c:axPos val="l"/>
        <c:majorGridlines>
          <c:spPr>
            <a:ln w="3175">
              <a:prstDash val="sysDot"/>
            </a:ln>
          </c:spPr>
        </c:majorGridlines>
        <c:numFmt formatCode="#,##0.00" sourceLinked="1"/>
        <c:majorTickMark val="out"/>
        <c:minorTickMark val="none"/>
        <c:tickLblPos val="nextTo"/>
        <c:crossAx val="147923712"/>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Low activity'!$P$59</c:f>
          <c:strCache>
            <c:ptCount val="1"/>
            <c:pt idx="0">
              <c:v>Total operating cost per kW day at sea (£)
Low Activity vessels O10m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FFC000"/>
              </a:solidFill>
            </a:ln>
          </c:spPr>
          <c:marker>
            <c:symbol val="none"/>
          </c:marker>
          <c:dPt>
            <c:idx val="9"/>
            <c:bubble3D val="0"/>
            <c:spPr>
              <a:ln w="57150">
                <a:solidFill>
                  <a:srgbClr val="FFC000"/>
                </a:solidFill>
                <a:prstDash val="sysDot"/>
              </a:ln>
            </c:spPr>
          </c:dPt>
          <c:cat>
            <c:numRef>
              <c:f>'O10m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Low activity'!$R$23:$AA$23</c:f>
              <c:numCache>
                <c:formatCode>#,##0.00</c:formatCode>
                <c:ptCount val="10"/>
                <c:pt idx="0">
                  <c:v>17.739999999999998</c:v>
                </c:pt>
                <c:pt idx="1">
                  <c:v>2.27</c:v>
                </c:pt>
                <c:pt idx="2">
                  <c:v>3.06</c:v>
                </c:pt>
                <c:pt idx="3">
                  <c:v>3.01</c:v>
                </c:pt>
                <c:pt idx="4">
                  <c:v>2.93</c:v>
                </c:pt>
                <c:pt idx="5">
                  <c:v>4.04</c:v>
                </c:pt>
                <c:pt idx="6">
                  <c:v>2.82</c:v>
                </c:pt>
                <c:pt idx="7">
                  <c:v>4.1500000000000004</c:v>
                </c:pt>
                <c:pt idx="8">
                  <c:v>2.37</c:v>
                </c:pt>
                <c:pt idx="9">
                  <c:v>3.63</c:v>
                </c:pt>
              </c:numCache>
            </c:numRef>
          </c:val>
          <c:smooth val="0"/>
        </c:ser>
        <c:dLbls>
          <c:showLegendKey val="0"/>
          <c:showVal val="0"/>
          <c:showCatName val="0"/>
          <c:showSerName val="0"/>
          <c:showPercent val="0"/>
          <c:showBubbleSize val="0"/>
        </c:dLbls>
        <c:marker val="1"/>
        <c:smooth val="0"/>
        <c:axId val="147933440"/>
        <c:axId val="147951616"/>
      </c:lineChart>
      <c:catAx>
        <c:axId val="147933440"/>
        <c:scaling>
          <c:orientation val="minMax"/>
        </c:scaling>
        <c:delete val="0"/>
        <c:axPos val="b"/>
        <c:numFmt formatCode="General" sourceLinked="1"/>
        <c:majorTickMark val="out"/>
        <c:minorTickMark val="none"/>
        <c:tickLblPos val="nextTo"/>
        <c:crossAx val="147951616"/>
        <c:crosses val="autoZero"/>
        <c:auto val="1"/>
        <c:lblAlgn val="ctr"/>
        <c:lblOffset val="100"/>
        <c:noMultiLvlLbl val="0"/>
      </c:catAx>
      <c:valAx>
        <c:axId val="147951616"/>
        <c:scaling>
          <c:orientation val="minMax"/>
        </c:scaling>
        <c:delete val="0"/>
        <c:axPos val="l"/>
        <c:majorGridlines>
          <c:spPr>
            <a:ln w="3175">
              <a:prstDash val="sysDot"/>
            </a:ln>
          </c:spPr>
        </c:majorGridlines>
        <c:numFmt formatCode="#,##0.00" sourceLinked="1"/>
        <c:majorTickMark val="out"/>
        <c:minorTickMark val="none"/>
        <c:tickLblPos val="nextTo"/>
        <c:crossAx val="147933440"/>
        <c:crosses val="autoZero"/>
        <c:crossBetween val="between"/>
      </c:valAx>
    </c:plotArea>
    <c:plotVisOnly val="0"/>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Low activity'!$O$47</c:f>
          <c:strCache>
            <c:ptCount val="1"/>
            <c:pt idx="0">
              <c:v>Average price per tonne landed (£)
Low Activity vessels O10m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chemeClr val="accent4">
                  <a:lumMod val="60000"/>
                  <a:lumOff val="40000"/>
                </a:schemeClr>
              </a:solidFill>
            </a:ln>
          </c:spPr>
          <c:marker>
            <c:symbol val="none"/>
          </c:marker>
          <c:dPt>
            <c:idx val="9"/>
            <c:bubble3D val="0"/>
            <c:spPr>
              <a:ln w="57150">
                <a:solidFill>
                  <a:schemeClr val="accent4">
                    <a:lumMod val="60000"/>
                    <a:lumOff val="40000"/>
                  </a:schemeClr>
                </a:solidFill>
                <a:prstDash val="sysDot"/>
              </a:ln>
            </c:spPr>
          </c:dPt>
          <c:cat>
            <c:numRef>
              <c:f>'O10m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Low activity'!$R$20:$AA$20</c:f>
              <c:numCache>
                <c:formatCode>#,##0</c:formatCode>
                <c:ptCount val="10"/>
                <c:pt idx="0">
                  <c:v>80</c:v>
                </c:pt>
                <c:pt idx="1">
                  <c:v>1355</c:v>
                </c:pt>
                <c:pt idx="2">
                  <c:v>107</c:v>
                </c:pt>
                <c:pt idx="3">
                  <c:v>60</c:v>
                </c:pt>
                <c:pt idx="4">
                  <c:v>268</c:v>
                </c:pt>
                <c:pt idx="5">
                  <c:v>1864</c:v>
                </c:pt>
                <c:pt idx="6">
                  <c:v>133</c:v>
                </c:pt>
                <c:pt idx="7">
                  <c:v>2205</c:v>
                </c:pt>
                <c:pt idx="8">
                  <c:v>168</c:v>
                </c:pt>
                <c:pt idx="9">
                  <c:v>1801</c:v>
                </c:pt>
              </c:numCache>
            </c:numRef>
          </c:val>
          <c:smooth val="0"/>
        </c:ser>
        <c:dLbls>
          <c:showLegendKey val="0"/>
          <c:showVal val="0"/>
          <c:showCatName val="0"/>
          <c:showSerName val="0"/>
          <c:showPercent val="0"/>
          <c:showBubbleSize val="0"/>
        </c:dLbls>
        <c:marker val="1"/>
        <c:smooth val="0"/>
        <c:axId val="147972096"/>
        <c:axId val="147973632"/>
      </c:lineChart>
      <c:catAx>
        <c:axId val="147972096"/>
        <c:scaling>
          <c:orientation val="minMax"/>
        </c:scaling>
        <c:delete val="0"/>
        <c:axPos val="b"/>
        <c:numFmt formatCode="General" sourceLinked="1"/>
        <c:majorTickMark val="out"/>
        <c:minorTickMark val="none"/>
        <c:tickLblPos val="nextTo"/>
        <c:crossAx val="147973632"/>
        <c:crosses val="autoZero"/>
        <c:auto val="1"/>
        <c:lblAlgn val="ctr"/>
        <c:lblOffset val="100"/>
        <c:noMultiLvlLbl val="0"/>
      </c:catAx>
      <c:valAx>
        <c:axId val="147973632"/>
        <c:scaling>
          <c:orientation val="minMax"/>
        </c:scaling>
        <c:delete val="0"/>
        <c:axPos val="l"/>
        <c:majorGridlines>
          <c:spPr>
            <a:ln w="3175">
              <a:prstDash val="sysDot"/>
            </a:ln>
          </c:spPr>
        </c:majorGridlines>
        <c:numFmt formatCode="#,##0" sourceLinked="1"/>
        <c:majorTickMark val="out"/>
        <c:minorTickMark val="none"/>
        <c:tickLblPos val="nextTo"/>
        <c:crossAx val="147972096"/>
        <c:crosses val="autoZero"/>
        <c:crossBetween val="between"/>
      </c:valAx>
    </c:plotArea>
    <c:plotVisOnly val="0"/>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'O10m Low activity'!$Y$59</c:f>
          <c:strCache>
            <c:ptCount val="1"/>
            <c:pt idx="0">
              <c:v>Average annual operating profit per vessel (£'000)
Low Activity vessels O10m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'O10m Low activity'!$R$2:$AA$2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'O10m Low activity'!$R$37:$AA$37</c:f>
              <c:numCache>
                <c:formatCode>#,##0.0</c:formatCode>
                <c:ptCount val="10"/>
                <c:pt idx="0">
                  <c:v>-38.1</c:v>
                </c:pt>
                <c:pt idx="1">
                  <c:v>-0.9</c:v>
                </c:pt>
                <c:pt idx="2">
                  <c:v>-1.4</c:v>
                </c:pt>
                <c:pt idx="3">
                  <c:v>-1.6</c:v>
                </c:pt>
                <c:pt idx="4">
                  <c:v>-2.8</c:v>
                </c:pt>
                <c:pt idx="5">
                  <c:v>-4</c:v>
                </c:pt>
                <c:pt idx="6">
                  <c:v>-6.7</c:v>
                </c:pt>
                <c:pt idx="7">
                  <c:v>-4</c:v>
                </c:pt>
                <c:pt idx="8">
                  <c:v>-1.2</c:v>
                </c:pt>
                <c:pt idx="9">
                  <c:v>-4.2</c:v>
                </c:pt>
              </c:numCache>
            </c:numRef>
          </c:val>
          <c:smooth val="0"/>
        </c:ser>
        <c:dLbls>
          <c:showLegendKey val="0"/>
          <c:showVal val="0"/>
          <c:showCatName val="0"/>
          <c:showSerName val="0"/>
          <c:showPercent val="0"/>
          <c:showBubbleSize val="0"/>
        </c:dLbls>
        <c:marker val="1"/>
        <c:smooth val="0"/>
        <c:axId val="148059648"/>
        <c:axId val="148061184"/>
      </c:lineChart>
      <c:catAx>
        <c:axId val="148059648"/>
        <c:scaling>
          <c:orientation val="minMax"/>
        </c:scaling>
        <c:delete val="0"/>
        <c:axPos val="b"/>
        <c:numFmt formatCode="General" sourceLinked="1"/>
        <c:majorTickMark val="out"/>
        <c:minorTickMark val="none"/>
        <c:tickLblPos val="nextTo"/>
        <c:crossAx val="148061184"/>
        <c:crosses val="autoZero"/>
        <c:auto val="1"/>
        <c:lblAlgn val="ctr"/>
        <c:lblOffset val="100"/>
        <c:noMultiLvlLbl val="0"/>
      </c:catAx>
      <c:valAx>
        <c:axId val="148061184"/>
        <c:scaling>
          <c:orientation val="minMax"/>
        </c:scaling>
        <c:delete val="0"/>
        <c:axPos val="l"/>
        <c:majorGridlines>
          <c:spPr>
            <a:ln w="3175">
              <a:prstDash val="sysDot"/>
            </a:ln>
          </c:spPr>
        </c:majorGridlines>
        <c:numFmt formatCode="#,##0.0" sourceLinked="1"/>
        <c:majorTickMark val="out"/>
        <c:minorTickMark val="none"/>
        <c:tickLblPos val="nextTo"/>
        <c:crossAx val="148059648"/>
        <c:crosses val="autoZero"/>
        <c:crossBetween val="between"/>
      </c:valAx>
    </c:plotArea>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'All Active segments'!$Y$59</c:f>
          <c:strCache>
            <c:ptCount val="1"/>
            <c:pt idx="0">
              <c:v>Average annual operating profit per vessel (£'000)
All UK fleet segment (excluding inactive vessels)</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99CCFF"/>
              </a:solidFill>
            </a:ln>
          </c:spPr>
          <c:marker>
            <c:symbol val="none"/>
          </c:marker>
          <c:dPt>
            <c:idx val="9"/>
            <c:bubble3D val="0"/>
            <c:spPr>
              <a:ln w="57150">
                <a:solidFill>
                  <a:srgbClr val="99CCFF"/>
                </a:solidFill>
                <a:prstDash val="sysDot"/>
              </a:ln>
            </c:spPr>
          </c:dPt>
          <c:cat>
            <c:numRef>
              <c:f>'All Active segments'!$R$2:$AA$2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'All Active segments'!$R$37:$AA$37</c:f>
              <c:numCache>
                <c:formatCode>#,##0.0</c:formatCode>
                <c:ptCount val="10"/>
                <c:pt idx="0">
                  <c:v>20.399999999999999</c:v>
                </c:pt>
                <c:pt idx="1">
                  <c:v>32</c:v>
                </c:pt>
                <c:pt idx="2">
                  <c:v>33.4</c:v>
                </c:pt>
                <c:pt idx="3">
                  <c:v>37.4</c:v>
                </c:pt>
                <c:pt idx="4">
                  <c:v>36</c:v>
                </c:pt>
                <c:pt idx="5">
                  <c:v>32.200000000000003</c:v>
                </c:pt>
                <c:pt idx="6">
                  <c:v>54.3</c:v>
                </c:pt>
                <c:pt idx="7">
                  <c:v>39.1</c:v>
                </c:pt>
                <c:pt idx="8">
                  <c:v>57.9</c:v>
                </c:pt>
                <c:pt idx="9">
                  <c:v>53</c:v>
                </c:pt>
              </c:numCache>
            </c:numRef>
          </c:val>
          <c:smooth val="0"/>
        </c:ser>
        <c:dLbls>
          <c:showLegendKey val="0"/>
          <c:showVal val="0"/>
          <c:showCatName val="0"/>
          <c:showSerName val="0"/>
          <c:showPercent val="0"/>
          <c:showBubbleSize val="0"/>
        </c:dLbls>
        <c:marker val="1"/>
        <c:smooth val="0"/>
        <c:axId val="68940160"/>
        <c:axId val="68941696"/>
      </c:lineChart>
      <c:catAx>
        <c:axId val="68940160"/>
        <c:scaling>
          <c:orientation val="minMax"/>
        </c:scaling>
        <c:delete val="0"/>
        <c:axPos val="b"/>
        <c:numFmt formatCode="General" sourceLinked="1"/>
        <c:majorTickMark val="out"/>
        <c:minorTickMark val="none"/>
        <c:tickLblPos val="nextTo"/>
        <c:crossAx val="68941696"/>
        <c:crosses val="autoZero"/>
        <c:auto val="1"/>
        <c:lblAlgn val="ctr"/>
        <c:lblOffset val="100"/>
        <c:noMultiLvlLbl val="0"/>
      </c:catAx>
      <c:valAx>
        <c:axId val="68941696"/>
        <c:scaling>
          <c:orientation val="minMax"/>
        </c:scaling>
        <c:delete val="0"/>
        <c:axPos val="l"/>
        <c:majorGridlines>
          <c:spPr>
            <a:ln w="3175">
              <a:prstDash val="sysDot"/>
            </a:ln>
          </c:spPr>
        </c:majorGridlines>
        <c:numFmt formatCode="#,##0.0" sourceLinked="1"/>
        <c:majorTickMark val="out"/>
        <c:minorTickMark val="none"/>
        <c:tickLblPos val="nextTo"/>
        <c:crossAx val="68940160"/>
        <c:crosses val="autoZero"/>
        <c:crossBetween val="between"/>
      </c:valAx>
    </c:plotArea>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under 10m'!$O$45</c:f>
          <c:strCache>
            <c:ptCount val="1"/>
            <c:pt idx="0">
              <c:v>Landings per kW day at sea (kg)
Active vessels under 10m</c:v>
            </c:pt>
          </c:strCache>
        </c:strRef>
      </c:tx>
      <c:overlay val="0"/>
      <c:txPr>
        <a:bodyPr/>
        <a:lstStyle/>
        <a:p>
          <a:pPr>
            <a:defRPr sz="1200"/>
          </a:pPr>
          <a:endParaRPr lang="en-US"/>
        </a:p>
      </c:txPr>
    </c:title>
    <c:autoTitleDeleted val="0"/>
    <c:plotArea>
      <c:layout/>
      <c:lineChart>
        <c:grouping val="standard"/>
        <c:varyColors val="0"/>
        <c:ser>
          <c:idx val="0"/>
          <c:order val="0"/>
          <c:spPr>
            <a:ln w="57150"/>
          </c:spPr>
          <c:marker>
            <c:symbol val="none"/>
          </c:marker>
          <c:dPt>
            <c:idx val="9"/>
            <c:bubble3D val="0"/>
            <c:spPr>
              <a:ln w="57150">
                <a:prstDash val="sysDot"/>
              </a:ln>
            </c:spPr>
          </c:dPt>
          <c:cat>
            <c:numRef>
              <c:f>'Active under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under 10m'!$R$21:$AA$21</c:f>
              <c:numCache>
                <c:formatCode>#,##0.00</c:formatCode>
                <c:ptCount val="10"/>
                <c:pt idx="0">
                  <c:v>2.19</c:v>
                </c:pt>
                <c:pt idx="1">
                  <c:v>2.2599999999999998</c:v>
                </c:pt>
                <c:pt idx="2">
                  <c:v>2.39</c:v>
                </c:pt>
                <c:pt idx="3">
                  <c:v>2.44</c:v>
                </c:pt>
                <c:pt idx="4">
                  <c:v>2.68</c:v>
                </c:pt>
                <c:pt idx="5">
                  <c:v>2.77</c:v>
                </c:pt>
                <c:pt idx="6">
                  <c:v>2.4300000000000002</c:v>
                </c:pt>
                <c:pt idx="7">
                  <c:v>2.27</c:v>
                </c:pt>
                <c:pt idx="8">
                  <c:v>2.41</c:v>
                </c:pt>
                <c:pt idx="9">
                  <c:v>2.86</c:v>
                </c:pt>
              </c:numCache>
            </c:numRef>
          </c:val>
          <c:smooth val="0"/>
        </c:ser>
        <c:dLbls>
          <c:showLegendKey val="0"/>
          <c:showVal val="0"/>
          <c:showCatName val="0"/>
          <c:showSerName val="0"/>
          <c:showPercent val="0"/>
          <c:showBubbleSize val="0"/>
        </c:dLbls>
        <c:marker val="1"/>
        <c:smooth val="0"/>
        <c:axId val="71244800"/>
        <c:axId val="71246592"/>
      </c:lineChart>
      <c:catAx>
        <c:axId val="71244800"/>
        <c:scaling>
          <c:orientation val="minMax"/>
        </c:scaling>
        <c:delete val="0"/>
        <c:axPos val="b"/>
        <c:numFmt formatCode="General" sourceLinked="1"/>
        <c:majorTickMark val="out"/>
        <c:minorTickMark val="none"/>
        <c:tickLblPos val="nextTo"/>
        <c:crossAx val="71246592"/>
        <c:crosses val="autoZero"/>
        <c:auto val="1"/>
        <c:lblAlgn val="ctr"/>
        <c:lblOffset val="100"/>
        <c:noMultiLvlLbl val="0"/>
      </c:catAx>
      <c:valAx>
        <c:axId val="71246592"/>
        <c:scaling>
          <c:orientation val="minMax"/>
        </c:scaling>
        <c:delete val="0"/>
        <c:axPos val="l"/>
        <c:majorGridlines>
          <c:spPr>
            <a:ln w="3175">
              <a:prstDash val="sysDot"/>
            </a:ln>
          </c:spPr>
        </c:majorGridlines>
        <c:numFmt formatCode="#,##0.00" sourceLinked="1"/>
        <c:majorTickMark val="out"/>
        <c:minorTickMark val="none"/>
        <c:tickLblPos val="nextTo"/>
        <c:crossAx val="71244800"/>
        <c:crosses val="autoZero"/>
        <c:crossBetween val="between"/>
      </c:valAx>
    </c:plotArea>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under 10m'!$O$46</c:f>
          <c:strCache>
            <c:ptCount val="1"/>
            <c:pt idx="0">
              <c:v>Fishing Income per kW day at sea (£)
Active vessels under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00B050"/>
              </a:solidFill>
            </a:ln>
          </c:spPr>
          <c:marker>
            <c:symbol val="none"/>
          </c:marker>
          <c:dPt>
            <c:idx val="9"/>
            <c:bubble3D val="0"/>
            <c:spPr>
              <a:ln w="57150">
                <a:solidFill>
                  <a:srgbClr val="00B050"/>
                </a:solidFill>
                <a:prstDash val="sysDot"/>
              </a:ln>
            </c:spPr>
          </c:dPt>
          <c:cat>
            <c:numRef>
              <c:f>'Active under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under 10m'!$R$22:$AA$22</c:f>
              <c:numCache>
                <c:formatCode>#,##0.00</c:formatCode>
                <c:ptCount val="10"/>
                <c:pt idx="0">
                  <c:v>5.67</c:v>
                </c:pt>
                <c:pt idx="1">
                  <c:v>5.62</c:v>
                </c:pt>
                <c:pt idx="2">
                  <c:v>5.79</c:v>
                </c:pt>
                <c:pt idx="3">
                  <c:v>6.19</c:v>
                </c:pt>
                <c:pt idx="4">
                  <c:v>6.22</c:v>
                </c:pt>
                <c:pt idx="5">
                  <c:v>5.95</c:v>
                </c:pt>
                <c:pt idx="6">
                  <c:v>5.54</c:v>
                </c:pt>
                <c:pt idx="7">
                  <c:v>4.9800000000000004</c:v>
                </c:pt>
                <c:pt idx="8">
                  <c:v>6.04</c:v>
                </c:pt>
                <c:pt idx="9">
                  <c:v>7.2</c:v>
                </c:pt>
              </c:numCache>
            </c:numRef>
          </c:val>
          <c:smooth val="0"/>
        </c:ser>
        <c:dLbls>
          <c:showLegendKey val="0"/>
          <c:showVal val="0"/>
          <c:showCatName val="0"/>
          <c:showSerName val="0"/>
          <c:showPercent val="0"/>
          <c:showBubbleSize val="0"/>
        </c:dLbls>
        <c:marker val="1"/>
        <c:smooth val="0"/>
        <c:axId val="71262976"/>
        <c:axId val="71264512"/>
      </c:lineChart>
      <c:catAx>
        <c:axId val="71262976"/>
        <c:scaling>
          <c:orientation val="minMax"/>
        </c:scaling>
        <c:delete val="0"/>
        <c:axPos val="b"/>
        <c:numFmt formatCode="General" sourceLinked="1"/>
        <c:majorTickMark val="out"/>
        <c:minorTickMark val="none"/>
        <c:tickLblPos val="nextTo"/>
        <c:crossAx val="71264512"/>
        <c:crosses val="autoZero"/>
        <c:auto val="1"/>
        <c:lblAlgn val="ctr"/>
        <c:lblOffset val="100"/>
        <c:noMultiLvlLbl val="0"/>
      </c:catAx>
      <c:valAx>
        <c:axId val="71264512"/>
        <c:scaling>
          <c:orientation val="minMax"/>
        </c:scaling>
        <c:delete val="0"/>
        <c:axPos val="l"/>
        <c:majorGridlines>
          <c:spPr>
            <a:ln w="3175">
              <a:prstDash val="sysDot"/>
            </a:ln>
          </c:spPr>
        </c:majorGridlines>
        <c:numFmt formatCode="#,##0.00" sourceLinked="1"/>
        <c:majorTickMark val="out"/>
        <c:minorTickMark val="none"/>
        <c:tickLblPos val="nextTo"/>
        <c:crossAx val="71262976"/>
        <c:crosses val="autoZero"/>
        <c:crossBetween val="between"/>
      </c:valAx>
    </c:plotArea>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'Active under 10m'!$Y$45</c:f>
          <c:strCache>
            <c:ptCount val="1"/>
            <c:pt idx="0">
              <c:v>Operating profit per kW day at sea (£)
Active vessels under 10m</c:v>
            </c:pt>
          </c:strCache>
        </c:strRef>
      </c:tx>
      <c:overlay val="0"/>
      <c:txPr>
        <a:bodyPr/>
        <a:lstStyle/>
        <a:p>
          <a:pPr>
            <a:defRPr sz="1200"/>
          </a:pPr>
          <a:endParaRPr lang="en-US"/>
        </a:p>
      </c:txPr>
    </c:title>
    <c:autoTitleDeleted val="0"/>
    <c:plotArea>
      <c:layout/>
      <c:lineChart>
        <c:grouping val="standard"/>
        <c:varyColors val="0"/>
        <c:ser>
          <c:idx val="0"/>
          <c:order val="0"/>
          <c:spPr>
            <a:ln w="57150">
              <a:solidFill>
                <a:srgbClr val="7030A0"/>
              </a:solidFill>
            </a:ln>
          </c:spPr>
          <c:marker>
            <c:symbol val="none"/>
          </c:marker>
          <c:dPt>
            <c:idx val="9"/>
            <c:bubble3D val="0"/>
            <c:spPr>
              <a:ln w="57150">
                <a:solidFill>
                  <a:srgbClr val="7030A0"/>
                </a:solidFill>
                <a:prstDash val="sysDot"/>
              </a:ln>
            </c:spPr>
          </c:dPt>
          <c:cat>
            <c:numRef>
              <c:f>'Active under 10m'!$R$2:$AA$2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'Active under 10m'!$R$24:$AA$24</c:f>
              <c:numCache>
                <c:formatCode>#,##0.00</c:formatCode>
                <c:ptCount val="10"/>
                <c:pt idx="0">
                  <c:v>1.35</c:v>
                </c:pt>
                <c:pt idx="1">
                  <c:v>1.72</c:v>
                </c:pt>
                <c:pt idx="2">
                  <c:v>1.41</c:v>
                </c:pt>
                <c:pt idx="3">
                  <c:v>1.49</c:v>
                </c:pt>
                <c:pt idx="4">
                  <c:v>1.35</c:v>
                </c:pt>
                <c:pt idx="5">
                  <c:v>1.35</c:v>
                </c:pt>
                <c:pt idx="6">
                  <c:v>1.27</c:v>
                </c:pt>
                <c:pt idx="7">
                  <c:v>0.96</c:v>
                </c:pt>
                <c:pt idx="8">
                  <c:v>1.88</c:v>
                </c:pt>
                <c:pt idx="9">
                  <c:v>2.23</c:v>
                </c:pt>
              </c:numCache>
            </c:numRef>
          </c:val>
          <c:smooth val="0"/>
        </c:ser>
        <c:dLbls>
          <c:showLegendKey val="0"/>
          <c:showVal val="0"/>
          <c:showCatName val="0"/>
          <c:showSerName val="0"/>
          <c:showPercent val="0"/>
          <c:showBubbleSize val="0"/>
        </c:dLbls>
        <c:marker val="1"/>
        <c:smooth val="0"/>
        <c:axId val="71272320"/>
        <c:axId val="71273856"/>
      </c:lineChart>
      <c:catAx>
        <c:axId val="71272320"/>
        <c:scaling>
          <c:orientation val="minMax"/>
        </c:scaling>
        <c:delete val="0"/>
        <c:axPos val="b"/>
        <c:numFmt formatCode="General" sourceLinked="1"/>
        <c:majorTickMark val="out"/>
        <c:minorTickMark val="none"/>
        <c:tickLblPos val="nextTo"/>
        <c:crossAx val="71273856"/>
        <c:crosses val="autoZero"/>
        <c:auto val="1"/>
        <c:lblAlgn val="ctr"/>
        <c:lblOffset val="100"/>
        <c:noMultiLvlLbl val="0"/>
      </c:catAx>
      <c:valAx>
        <c:axId val="71273856"/>
        <c:scaling>
          <c:orientation val="minMax"/>
        </c:scaling>
        <c:delete val="0"/>
        <c:axPos val="l"/>
        <c:majorGridlines>
          <c:spPr>
            <a:ln w="3175">
              <a:prstDash val="sysDot"/>
            </a:ln>
          </c:spPr>
        </c:majorGridlines>
        <c:numFmt formatCode="#,##0.00" sourceLinked="1"/>
        <c:majorTickMark val="out"/>
        <c:minorTickMark val="none"/>
        <c:tickLblPos val="nextTo"/>
        <c:crossAx val="71272320"/>
        <c:crosses val="autoZero"/>
        <c:crossBetween val="between"/>
      </c:valAx>
    </c:plotArea>
    <c:plotVisOnly val="0"/>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chart" Target="../charts/chart48.xml"/><Relationship Id="rId5" Type="http://schemas.openxmlformats.org/officeDocument/2006/relationships/chart" Target="../charts/chart47.xml"/><Relationship Id="rId4"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671512</xdr:colOff>
      <xdr:row>44</xdr:row>
      <xdr:rowOff>19842</xdr:rowOff>
    </xdr:from>
    <xdr:to>
      <xdr:col>18</xdr:col>
      <xdr:colOff>118162</xdr:colOff>
      <xdr:row>57</xdr:row>
      <xdr:rowOff>45342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173831</xdr:colOff>
      <xdr:row>44</xdr:row>
      <xdr:rowOff>19842</xdr:rowOff>
    </xdr:from>
    <xdr:to>
      <xdr:col>24</xdr:col>
      <xdr:colOff>127000</xdr:colOff>
      <xdr:row>57</xdr:row>
      <xdr:rowOff>45342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206375</xdr:colOff>
      <xdr:row>43</xdr:row>
      <xdr:rowOff>273842</xdr:rowOff>
    </xdr:from>
    <xdr:to>
      <xdr:col>30</xdr:col>
      <xdr:colOff>754600</xdr:colOff>
      <xdr:row>57</xdr:row>
      <xdr:rowOff>13592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671512</xdr:colOff>
      <xdr:row>57</xdr:row>
      <xdr:rowOff>53577</xdr:rowOff>
    </xdr:from>
    <xdr:to>
      <xdr:col>18</xdr:col>
      <xdr:colOff>118162</xdr:colOff>
      <xdr:row>70</xdr:row>
      <xdr:rowOff>79077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173831</xdr:colOff>
      <xdr:row>57</xdr:row>
      <xdr:rowOff>53577</xdr:rowOff>
    </xdr:from>
    <xdr:to>
      <xdr:col>24</xdr:col>
      <xdr:colOff>127000</xdr:colOff>
      <xdr:row>70</xdr:row>
      <xdr:rowOff>79077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206375</xdr:colOff>
      <xdr:row>57</xdr:row>
      <xdr:rowOff>21827</xdr:rowOff>
    </xdr:from>
    <xdr:to>
      <xdr:col>30</xdr:col>
      <xdr:colOff>754600</xdr:colOff>
      <xdr:row>70</xdr:row>
      <xdr:rowOff>47327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workbookViewId="0">
      <selection activeCell="D32" sqref="D32"/>
    </sheetView>
  </sheetViews>
  <sheetFormatPr defaultRowHeight="14.25" x14ac:dyDescent="0.2"/>
  <cols>
    <col min="4" max="4" width="44.375" customWidth="1"/>
  </cols>
  <sheetData>
    <row r="1" spans="1:14" ht="15" x14ac:dyDescent="0.25">
      <c r="A1" s="118" t="s">
        <v>121</v>
      </c>
      <c r="B1" s="60"/>
      <c r="C1" s="60"/>
      <c r="D1" s="60"/>
      <c r="E1" s="60"/>
      <c r="F1" s="60"/>
      <c r="G1" s="60"/>
      <c r="H1" s="60"/>
      <c r="I1" s="60"/>
      <c r="J1" s="60"/>
      <c r="K1" s="60"/>
      <c r="L1" s="60"/>
      <c r="M1" s="60"/>
      <c r="N1" s="60"/>
    </row>
    <row r="2" spans="1:14" ht="15" x14ac:dyDescent="0.25">
      <c r="A2" s="118"/>
      <c r="B2" s="60"/>
      <c r="C2" s="60"/>
      <c r="D2" s="60"/>
      <c r="E2" s="60"/>
      <c r="F2" s="60"/>
      <c r="G2" s="60"/>
      <c r="H2" s="60"/>
      <c r="I2" s="60"/>
      <c r="J2" s="60"/>
      <c r="K2" s="60"/>
      <c r="L2" s="60"/>
      <c r="M2" s="60"/>
      <c r="N2" s="60"/>
    </row>
    <row r="3" spans="1:14" x14ac:dyDescent="0.2">
      <c r="A3" s="119" t="s">
        <v>135</v>
      </c>
      <c r="B3" s="60"/>
      <c r="C3" s="60"/>
      <c r="D3" s="60"/>
      <c r="E3" s="60"/>
      <c r="F3" s="60"/>
      <c r="G3" s="60"/>
      <c r="H3" s="60"/>
      <c r="I3" s="60"/>
      <c r="J3" s="60"/>
      <c r="K3" s="60"/>
      <c r="L3" s="60"/>
      <c r="M3" s="60"/>
      <c r="N3" s="60"/>
    </row>
    <row r="4" spans="1:14" x14ac:dyDescent="0.2">
      <c r="A4" s="120" t="s">
        <v>122</v>
      </c>
      <c r="B4" s="120"/>
      <c r="C4" s="120"/>
      <c r="D4" s="120"/>
      <c r="E4" s="60"/>
      <c r="F4" s="60"/>
      <c r="G4" s="60"/>
      <c r="H4" s="60"/>
      <c r="I4" s="60"/>
      <c r="J4" s="60"/>
      <c r="K4" s="60"/>
      <c r="L4" s="60"/>
      <c r="M4" s="60"/>
      <c r="N4" s="60"/>
    </row>
    <row r="5" spans="1:14" x14ac:dyDescent="0.2">
      <c r="A5" s="120" t="s">
        <v>123</v>
      </c>
      <c r="B5" s="120"/>
      <c r="C5" s="120"/>
      <c r="D5" s="120"/>
      <c r="E5" s="60"/>
      <c r="F5" s="60"/>
      <c r="G5" s="60"/>
      <c r="H5" s="60"/>
      <c r="I5" s="60"/>
      <c r="J5" s="60"/>
      <c r="K5" s="60"/>
      <c r="L5" s="60"/>
      <c r="M5" s="60"/>
      <c r="N5" s="60"/>
    </row>
    <row r="6" spans="1:14" x14ac:dyDescent="0.2">
      <c r="A6" s="120" t="s">
        <v>124</v>
      </c>
      <c r="B6" s="120"/>
      <c r="C6" s="120"/>
      <c r="D6" s="120"/>
      <c r="E6" s="60"/>
      <c r="F6" s="60"/>
      <c r="G6" s="60"/>
      <c r="H6" s="60"/>
      <c r="I6" s="60"/>
      <c r="J6" s="60"/>
      <c r="K6" s="60"/>
      <c r="L6" s="60"/>
      <c r="M6" s="60"/>
      <c r="N6" s="60"/>
    </row>
    <row r="7" spans="1:14" x14ac:dyDescent="0.2">
      <c r="A7" s="120" t="s">
        <v>125</v>
      </c>
      <c r="B7" s="120"/>
      <c r="C7" s="120"/>
      <c r="D7" s="120"/>
      <c r="E7" s="60"/>
      <c r="F7" s="60"/>
      <c r="G7" s="60"/>
      <c r="H7" s="60"/>
      <c r="I7" s="60"/>
      <c r="J7" s="60"/>
      <c r="K7" s="60"/>
      <c r="L7" s="60"/>
      <c r="M7" s="60"/>
      <c r="N7" s="60"/>
    </row>
    <row r="8" spans="1:14" x14ac:dyDescent="0.2">
      <c r="A8" s="120" t="s">
        <v>126</v>
      </c>
      <c r="B8" s="120"/>
      <c r="C8" s="120"/>
      <c r="D8" s="120"/>
      <c r="E8" s="60"/>
      <c r="F8" s="60"/>
      <c r="G8" s="60"/>
      <c r="H8" s="60"/>
      <c r="I8" s="60"/>
      <c r="J8" s="60"/>
      <c r="K8" s="60"/>
      <c r="L8" s="60"/>
      <c r="M8" s="60"/>
      <c r="N8" s="60"/>
    </row>
    <row r="9" spans="1:14" x14ac:dyDescent="0.2">
      <c r="A9" s="120" t="s">
        <v>127</v>
      </c>
      <c r="B9" s="120"/>
      <c r="C9" s="120"/>
      <c r="D9" s="120"/>
      <c r="E9" s="60"/>
      <c r="F9" s="60"/>
      <c r="G9" s="60"/>
      <c r="H9" s="60"/>
      <c r="I9" s="60"/>
      <c r="J9" s="60"/>
      <c r="K9" s="60"/>
      <c r="L9" s="60"/>
      <c r="M9" s="60"/>
      <c r="N9" s="60"/>
    </row>
    <row r="10" spans="1:14" x14ac:dyDescent="0.2">
      <c r="A10" s="120" t="s">
        <v>128</v>
      </c>
      <c r="B10" s="120"/>
      <c r="C10" s="120"/>
      <c r="D10" s="120"/>
      <c r="E10" s="60"/>
      <c r="F10" s="60"/>
      <c r="G10" s="60"/>
      <c r="H10" s="60"/>
      <c r="I10" s="60"/>
      <c r="J10" s="60"/>
      <c r="K10" s="60"/>
      <c r="L10" s="60"/>
      <c r="M10" s="60"/>
      <c r="N10" s="60"/>
    </row>
    <row r="11" spans="1:14" x14ac:dyDescent="0.2">
      <c r="A11" s="120" t="s">
        <v>129</v>
      </c>
      <c r="B11" s="120"/>
      <c r="C11" s="120"/>
      <c r="D11" s="120"/>
      <c r="E11" s="60"/>
      <c r="F11" s="60"/>
      <c r="G11" s="60"/>
      <c r="H11" s="60"/>
      <c r="I11" s="60"/>
      <c r="J11" s="60"/>
      <c r="K11" s="60"/>
      <c r="L11" s="60"/>
      <c r="M11" s="60"/>
      <c r="N11" s="60"/>
    </row>
    <row r="12" spans="1:14" x14ac:dyDescent="0.2">
      <c r="A12" s="120" t="s">
        <v>130</v>
      </c>
      <c r="B12" s="120"/>
      <c r="C12" s="120"/>
      <c r="D12" s="120"/>
      <c r="E12" s="60"/>
      <c r="F12" s="60"/>
      <c r="G12" s="60"/>
      <c r="H12" s="60"/>
      <c r="I12" s="60"/>
      <c r="J12" s="60"/>
      <c r="K12" s="60"/>
      <c r="L12" s="60"/>
      <c r="M12" s="60"/>
      <c r="N12" s="60"/>
    </row>
    <row r="13" spans="1:14" x14ac:dyDescent="0.2">
      <c r="A13" s="60"/>
      <c r="B13" s="60"/>
      <c r="C13" s="60"/>
      <c r="D13" s="60"/>
      <c r="E13" s="60"/>
      <c r="F13" s="60"/>
      <c r="G13" s="60"/>
      <c r="H13" s="60"/>
      <c r="I13" s="60"/>
      <c r="J13" s="60"/>
      <c r="K13" s="60"/>
      <c r="L13" s="60"/>
      <c r="M13" s="60"/>
      <c r="N13" s="60"/>
    </row>
    <row r="14" spans="1:14" x14ac:dyDescent="0.2">
      <c r="A14" s="60"/>
      <c r="B14" s="60"/>
      <c r="C14" s="60"/>
      <c r="D14" s="60"/>
      <c r="E14" s="60"/>
      <c r="F14" s="60"/>
      <c r="G14" s="60"/>
      <c r="H14" s="60"/>
      <c r="I14" s="60"/>
      <c r="J14" s="60"/>
      <c r="K14" s="60"/>
      <c r="L14" s="60"/>
      <c r="M14" s="60"/>
      <c r="N14" s="60"/>
    </row>
    <row r="15" spans="1:14" ht="15" x14ac:dyDescent="0.25">
      <c r="A15" s="118" t="s">
        <v>133</v>
      </c>
      <c r="B15" s="60"/>
      <c r="C15" s="60"/>
      <c r="D15" s="60"/>
      <c r="E15" s="60"/>
      <c r="F15" s="60"/>
      <c r="G15" s="60"/>
      <c r="H15" s="60"/>
      <c r="I15" s="60"/>
      <c r="J15" s="60"/>
      <c r="K15" s="60"/>
      <c r="L15" s="60"/>
      <c r="M15" s="60"/>
      <c r="N15" s="60"/>
    </row>
    <row r="16" spans="1:14" x14ac:dyDescent="0.2">
      <c r="A16" s="60" t="s">
        <v>131</v>
      </c>
      <c r="B16" s="60"/>
      <c r="C16" s="60"/>
      <c r="D16" s="60"/>
      <c r="E16" s="60"/>
      <c r="F16" s="60"/>
      <c r="G16" s="60"/>
      <c r="H16" s="60"/>
      <c r="I16" s="60"/>
      <c r="J16" s="60"/>
      <c r="K16" s="60"/>
      <c r="L16" s="60"/>
      <c r="M16" s="60"/>
      <c r="N16" s="60"/>
    </row>
    <row r="17" spans="1:14" x14ac:dyDescent="0.2">
      <c r="A17" s="60" t="s">
        <v>132</v>
      </c>
      <c r="B17" s="60"/>
      <c r="C17" s="60"/>
      <c r="D17" s="60"/>
      <c r="E17" s="60"/>
      <c r="F17" s="60"/>
      <c r="G17" s="60"/>
      <c r="H17" s="60"/>
      <c r="I17" s="60"/>
      <c r="J17" s="60"/>
      <c r="K17" s="60"/>
      <c r="L17" s="60"/>
      <c r="M17" s="60"/>
      <c r="N17" s="60"/>
    </row>
    <row r="18" spans="1:14" x14ac:dyDescent="0.2">
      <c r="A18" s="60"/>
      <c r="B18" s="60"/>
      <c r="C18" s="60"/>
      <c r="D18" s="60"/>
      <c r="E18" s="60"/>
      <c r="F18" s="60"/>
      <c r="G18" s="60"/>
      <c r="H18" s="60"/>
      <c r="I18" s="60"/>
      <c r="J18" s="60"/>
      <c r="K18" s="60"/>
      <c r="L18" s="60"/>
      <c r="M18" s="60"/>
      <c r="N18" s="60"/>
    </row>
    <row r="19" spans="1:14" x14ac:dyDescent="0.2">
      <c r="A19" s="60" t="s">
        <v>134</v>
      </c>
      <c r="B19" s="60"/>
      <c r="C19" s="60"/>
      <c r="D19" s="60"/>
      <c r="E19" s="60"/>
      <c r="F19" s="60"/>
      <c r="G19" s="60"/>
      <c r="H19" s="60"/>
      <c r="I19" s="60"/>
      <c r="J19" s="60"/>
      <c r="K19" s="60"/>
      <c r="L19" s="60"/>
      <c r="M19" s="60"/>
      <c r="N19" s="60"/>
    </row>
    <row r="20" spans="1:14" x14ac:dyDescent="0.2">
      <c r="A20" s="60"/>
      <c r="B20" s="60"/>
      <c r="C20" s="60"/>
      <c r="D20" s="60"/>
      <c r="E20" s="60"/>
      <c r="F20" s="60"/>
      <c r="G20" s="60"/>
      <c r="H20" s="60"/>
      <c r="I20" s="60"/>
      <c r="J20" s="60"/>
      <c r="K20" s="60"/>
      <c r="L20" s="60"/>
      <c r="M20" s="60"/>
      <c r="N20" s="60"/>
    </row>
    <row r="21" spans="1:14" x14ac:dyDescent="0.2">
      <c r="A21" s="60"/>
      <c r="B21" s="60"/>
      <c r="C21" s="60"/>
      <c r="D21" s="60"/>
      <c r="E21" s="60"/>
      <c r="F21" s="60"/>
      <c r="G21" s="60"/>
      <c r="H21" s="60"/>
      <c r="I21" s="60"/>
      <c r="J21" s="60"/>
      <c r="K21" s="60"/>
      <c r="L21" s="60"/>
      <c r="M21" s="60"/>
      <c r="N21" s="60"/>
    </row>
    <row r="22" spans="1:14" x14ac:dyDescent="0.2">
      <c r="A22" s="60"/>
      <c r="B22" s="60"/>
      <c r="C22" s="60"/>
      <c r="D22" s="60"/>
      <c r="E22" s="60"/>
      <c r="F22" s="60"/>
      <c r="G22" s="60"/>
      <c r="H22" s="60"/>
      <c r="I22" s="60"/>
      <c r="J22" s="60"/>
      <c r="K22" s="60"/>
      <c r="L22" s="60"/>
      <c r="M22" s="60"/>
      <c r="N22" s="60"/>
    </row>
    <row r="23" spans="1:14" x14ac:dyDescent="0.2">
      <c r="A23" s="60"/>
      <c r="B23" s="60"/>
      <c r="C23" s="60"/>
      <c r="D23" s="60"/>
      <c r="E23" s="60"/>
      <c r="F23" s="60"/>
      <c r="G23" s="60"/>
      <c r="H23" s="60"/>
      <c r="I23" s="60"/>
      <c r="J23" s="60"/>
      <c r="K23" s="60"/>
      <c r="L23" s="60"/>
      <c r="M23" s="60"/>
      <c r="N23" s="60"/>
    </row>
  </sheetData>
  <mergeCells count="9">
    <mergeCell ref="A10:D10"/>
    <mergeCell ref="A11:D11"/>
    <mergeCell ref="A12:D12"/>
    <mergeCell ref="A4:D4"/>
    <mergeCell ref="A5:D5"/>
    <mergeCell ref="A6:D6"/>
    <mergeCell ref="A7:D7"/>
    <mergeCell ref="A8:D8"/>
    <mergeCell ref="A9:D9"/>
  </mergeCells>
  <hyperlinks>
    <hyperlink ref="A4" location="'All Active segments'!Print_Area" display="All Active UK Registered Vessels"/>
    <hyperlink ref="A5" location="'Active under 10m'!Print_Area" display="All Active UK Registered Vessels (Under 10m)"/>
    <hyperlink ref="A6" location="'Active over 10m'!Print_Area" display="All Active UK Registered Vessels (Over 10m)"/>
    <hyperlink ref="A7" location="'Fleet excl.inactive and low '!Print_Area" display="All Active UK Registered Vessels excluding Low Activity &amp; Inactive Vessels"/>
    <hyperlink ref="A8" location="'U10m excl. inactive and low'!Print_Area" display="All Active UK Registered Vessels excluding Low Activity &amp; Inactive Vessels (Under 10m)"/>
    <hyperlink ref="A9" location="'O10m excl. inactive and low'!Print_Area" display="All Active UK Registered Vessels excluding Low Activity &amp; Inactive Vessels (Over 10m)"/>
    <hyperlink ref="A10" location="'All Low activity '!A1" display="All Active UK Registered Vessels - Low Activity Only"/>
    <hyperlink ref="A11" location="'U10m Low activity'!A1" display="All Active UK Registered Vessels - Low Activity Only (Under 10m)"/>
    <hyperlink ref="A12" location="'O10m Low activity'!A1" display="All Active UK Registered Vessels - Low Activity Only (Over 10m)"/>
    <hyperlink ref="A3" location="NOTES!A1" display="Notes"/>
    <hyperlink ref="A4:D4" location="'All Active segments'!A1" display="All Active UK Registered Vessels"/>
    <hyperlink ref="A5:D5" location="'Active under 10m'!A1" display="All Active UK Registered Vessels (Under 10m)"/>
    <hyperlink ref="A6:D6" location="'Active over 10m'!A1" display="All Active UK Registered Vessels (Over 10m)"/>
    <hyperlink ref="A7:D7" location="'Fleet excl.inactive and low '!A1" display="All Active UK Registered Vessels excluding Low Activity &amp; Inactive Vessels"/>
    <hyperlink ref="A8:D8" location="'U10m excl. inactive and low'!A1" display="All Active UK Registered Vessels excluding Low Activity &amp; Inactive Vessels (Under 10m)"/>
    <hyperlink ref="A9:D9" location="'O10m excl. inactive and low'!A1" display="All Active UK Registered Vessels excluding Low Activity &amp; Inactive Vessels (Over 10m)"/>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N1" zoomScale="85" zoomScaleNormal="85" zoomScalePageLayoutView="87" workbookViewId="0">
      <selection activeCell="N1" sqref="N1"/>
    </sheetView>
  </sheetViews>
  <sheetFormatPr defaultColWidth="9" defaultRowHeight="15" x14ac:dyDescent="0.2"/>
  <cols>
    <col min="1" max="1" width="4.625" style="110" hidden="1" customWidth="1"/>
    <col min="2" max="2" width="27.5" style="110" hidden="1" customWidth="1"/>
    <col min="3" max="3" width="24.25" hidden="1" customWidth="1"/>
    <col min="4" max="4" width="5" hidden="1" customWidth="1"/>
    <col min="5" max="7" width="4.25" hidden="1" customWidth="1"/>
    <col min="8" max="13" width="5" hidden="1" customWidth="1"/>
    <col min="14" max="14" width="9" style="110"/>
    <col min="15" max="15" width="6" style="110" customWidth="1"/>
    <col min="16" max="16" width="31.375" style="110" customWidth="1"/>
    <col min="17" max="17" width="10.625" style="110" customWidth="1"/>
    <col min="18" max="31" width="10.25" style="110" customWidth="1"/>
    <col min="32" max="16384" width="9" style="110"/>
  </cols>
  <sheetData>
    <row r="1" spans="2:31" s="111" customFormat="1" ht="34.5" customHeight="1" thickBot="1" x14ac:dyDescent="0.25">
      <c r="B1" s="58" t="s">
        <v>71</v>
      </c>
      <c r="C1" s="46"/>
      <c r="D1" s="71"/>
      <c r="E1" s="71"/>
      <c r="F1" s="71"/>
      <c r="G1" s="71"/>
      <c r="H1" s="71"/>
      <c r="I1" s="71"/>
      <c r="J1" s="71"/>
      <c r="K1" s="71"/>
      <c r="L1" s="71"/>
      <c r="M1" s="70"/>
      <c r="O1" s="1" t="s">
        <v>119</v>
      </c>
      <c r="P1" s="2"/>
      <c r="AC1" s="4" t="s">
        <v>0</v>
      </c>
      <c r="AE1" s="73"/>
    </row>
    <row r="2" spans="2:31" s="116" customFormat="1" ht="26.25" thickBot="1" x14ac:dyDescent="0.25">
      <c r="C2" s="46"/>
      <c r="D2" s="47">
        <v>2008</v>
      </c>
      <c r="E2" s="47">
        <v>2009</v>
      </c>
      <c r="F2" s="47">
        <v>2010</v>
      </c>
      <c r="G2" s="47">
        <v>2011</v>
      </c>
      <c r="H2" s="47">
        <v>2012</v>
      </c>
      <c r="I2" s="47">
        <v>2013</v>
      </c>
      <c r="J2" s="47">
        <v>2014</v>
      </c>
      <c r="K2" s="47">
        <v>2015</v>
      </c>
      <c r="L2" s="47">
        <v>2016</v>
      </c>
      <c r="M2" s="47">
        <v>2017</v>
      </c>
      <c r="O2" s="117"/>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12" customFormat="1" ht="18" customHeight="1" x14ac:dyDescent="0.2">
      <c r="B3" s="51" t="s">
        <v>43</v>
      </c>
      <c r="C3" s="68" t="s">
        <v>43</v>
      </c>
      <c r="D3" s="48">
        <v>1816</v>
      </c>
      <c r="E3" s="48">
        <v>1848</v>
      </c>
      <c r="F3" s="48">
        <v>1754</v>
      </c>
      <c r="G3" s="48">
        <v>1696</v>
      </c>
      <c r="H3" s="48">
        <v>1712</v>
      </c>
      <c r="I3" s="48">
        <v>1678</v>
      </c>
      <c r="J3" s="48">
        <v>1575</v>
      </c>
      <c r="K3" s="48">
        <v>1685</v>
      </c>
      <c r="L3" s="48">
        <v>1664</v>
      </c>
      <c r="M3" s="48">
        <v>1660</v>
      </c>
      <c r="O3" s="135" t="s">
        <v>2</v>
      </c>
      <c r="P3" s="10" t="s">
        <v>3</v>
      </c>
      <c r="Q3" s="114"/>
      <c r="R3" s="75">
        <f t="shared" ref="R3:AA7" si="0">D3</f>
        <v>1816</v>
      </c>
      <c r="S3" s="75">
        <f t="shared" si="0"/>
        <v>1848</v>
      </c>
      <c r="T3" s="75">
        <f t="shared" si="0"/>
        <v>1754</v>
      </c>
      <c r="U3" s="75">
        <f t="shared" si="0"/>
        <v>1696</v>
      </c>
      <c r="V3" s="75">
        <f t="shared" si="0"/>
        <v>1712</v>
      </c>
      <c r="W3" s="75">
        <f t="shared" si="0"/>
        <v>1678</v>
      </c>
      <c r="X3" s="75">
        <f t="shared" si="0"/>
        <v>1575</v>
      </c>
      <c r="Y3" s="75">
        <f t="shared" si="0"/>
        <v>1685</v>
      </c>
      <c r="Z3" s="75">
        <f t="shared" si="0"/>
        <v>1664</v>
      </c>
      <c r="AA3" s="12">
        <f t="shared" si="0"/>
        <v>1660</v>
      </c>
      <c r="AB3" s="13">
        <f t="shared" ref="AB3:AB41" si="1">IF(AA3=0,"",IFERROR(IF(AND(AA3&gt;0,R3&lt;0),"na",IF(AND(AA3&lt;0,R3&lt;0),-1,1)*(AA3-R3)/R3),""))</f>
        <v>-8.590308370044053E-2</v>
      </c>
      <c r="AC3" s="13">
        <f t="shared" ref="AC3:AC41" si="2">IF(AA3=0,"",IFERROR(IF(AND(AA3&gt;0,W3&lt;0),"na",IF(AND(AA3&lt;0,W3&lt;0),-1,1)*(AA3-W3)/W3),""))</f>
        <v>-1.0727056019070322E-2</v>
      </c>
    </row>
    <row r="4" spans="2:31" s="112" customFormat="1" ht="18" customHeight="1" x14ac:dyDescent="0.2">
      <c r="B4" s="51" t="s">
        <v>4</v>
      </c>
      <c r="C4" s="68" t="s">
        <v>4</v>
      </c>
      <c r="D4" s="48">
        <v>69958</v>
      </c>
      <c r="E4" s="48">
        <v>72978</v>
      </c>
      <c r="F4" s="48">
        <v>63595</v>
      </c>
      <c r="G4" s="48">
        <v>63601</v>
      </c>
      <c r="H4" s="48">
        <v>62739</v>
      </c>
      <c r="I4" s="48">
        <v>63534</v>
      </c>
      <c r="J4" s="48">
        <v>59561</v>
      </c>
      <c r="K4" s="48">
        <v>64392</v>
      </c>
      <c r="L4" s="48">
        <v>64435</v>
      </c>
      <c r="M4" s="48">
        <v>65393</v>
      </c>
      <c r="O4" s="136"/>
      <c r="P4" s="15" t="s">
        <v>4</v>
      </c>
      <c r="Q4" s="114"/>
      <c r="R4" s="77">
        <f t="shared" si="0"/>
        <v>69958</v>
      </c>
      <c r="S4" s="77">
        <f t="shared" si="0"/>
        <v>72978</v>
      </c>
      <c r="T4" s="77">
        <f t="shared" si="0"/>
        <v>63595</v>
      </c>
      <c r="U4" s="77">
        <f t="shared" si="0"/>
        <v>63601</v>
      </c>
      <c r="V4" s="77">
        <f t="shared" si="0"/>
        <v>62739</v>
      </c>
      <c r="W4" s="77">
        <f t="shared" si="0"/>
        <v>63534</v>
      </c>
      <c r="X4" s="77">
        <f t="shared" si="0"/>
        <v>59561</v>
      </c>
      <c r="Y4" s="77">
        <f t="shared" si="0"/>
        <v>64392</v>
      </c>
      <c r="Z4" s="77">
        <f t="shared" si="0"/>
        <v>64435</v>
      </c>
      <c r="AA4" s="89">
        <f t="shared" si="0"/>
        <v>65393</v>
      </c>
      <c r="AB4" s="76">
        <f t="shared" si="1"/>
        <v>-6.5253437776951889E-2</v>
      </c>
      <c r="AC4" s="76">
        <f t="shared" si="2"/>
        <v>2.9259923820316679E-2</v>
      </c>
    </row>
    <row r="5" spans="2:31" s="112" customFormat="1" ht="18" customHeight="1" x14ac:dyDescent="0.2">
      <c r="B5" s="51" t="s">
        <v>5</v>
      </c>
      <c r="C5" s="68" t="s">
        <v>5</v>
      </c>
      <c r="D5" s="48">
        <v>4518</v>
      </c>
      <c r="E5" s="48">
        <v>4722</v>
      </c>
      <c r="F5" s="48">
        <v>4062</v>
      </c>
      <c r="G5" s="48">
        <v>3918</v>
      </c>
      <c r="H5" s="48">
        <v>3800</v>
      </c>
      <c r="I5" s="48">
        <v>3825</v>
      </c>
      <c r="J5" s="48">
        <v>3618</v>
      </c>
      <c r="K5" s="48">
        <v>3892</v>
      </c>
      <c r="L5" s="48">
        <v>3731</v>
      </c>
      <c r="M5" s="48">
        <v>3875</v>
      </c>
      <c r="O5" s="136"/>
      <c r="P5" s="15" t="s">
        <v>5</v>
      </c>
      <c r="Q5" s="114"/>
      <c r="R5" s="77">
        <f t="shared" si="0"/>
        <v>4518</v>
      </c>
      <c r="S5" s="77">
        <f t="shared" si="0"/>
        <v>4722</v>
      </c>
      <c r="T5" s="77">
        <f t="shared" si="0"/>
        <v>4062</v>
      </c>
      <c r="U5" s="77">
        <f t="shared" si="0"/>
        <v>3918</v>
      </c>
      <c r="V5" s="77">
        <f t="shared" si="0"/>
        <v>3800</v>
      </c>
      <c r="W5" s="77">
        <f t="shared" si="0"/>
        <v>3825</v>
      </c>
      <c r="X5" s="77">
        <f t="shared" si="0"/>
        <v>3618</v>
      </c>
      <c r="Y5" s="77">
        <f t="shared" si="0"/>
        <v>3892</v>
      </c>
      <c r="Z5" s="77">
        <f t="shared" si="0"/>
        <v>3731</v>
      </c>
      <c r="AA5" s="89">
        <f t="shared" si="0"/>
        <v>3875</v>
      </c>
      <c r="AB5" s="76">
        <f t="shared" si="1"/>
        <v>-0.14231961044710048</v>
      </c>
      <c r="AC5" s="76">
        <f t="shared" si="2"/>
        <v>1.3071895424836602E-2</v>
      </c>
    </row>
    <row r="6" spans="2:31" s="112" customFormat="1" ht="18" customHeight="1" x14ac:dyDescent="0.2">
      <c r="B6" s="51" t="s">
        <v>6</v>
      </c>
      <c r="C6" s="68" t="s">
        <v>6</v>
      </c>
      <c r="D6" s="48">
        <v>62180</v>
      </c>
      <c r="E6" s="48">
        <v>64540</v>
      </c>
      <c r="F6" s="48">
        <v>57050</v>
      </c>
      <c r="G6" s="48">
        <v>56146</v>
      </c>
      <c r="H6" s="48">
        <v>55577</v>
      </c>
      <c r="I6" s="48">
        <v>55685</v>
      </c>
      <c r="J6" s="48">
        <v>52511</v>
      </c>
      <c r="K6" s="48">
        <v>56282</v>
      </c>
      <c r="L6" s="48">
        <v>55808</v>
      </c>
      <c r="M6" s="48">
        <v>56699</v>
      </c>
      <c r="O6" s="136"/>
      <c r="P6" s="15" t="s">
        <v>6</v>
      </c>
      <c r="Q6" s="114"/>
      <c r="R6" s="77">
        <f t="shared" si="0"/>
        <v>62180</v>
      </c>
      <c r="S6" s="77">
        <f t="shared" si="0"/>
        <v>64540</v>
      </c>
      <c r="T6" s="77">
        <f t="shared" si="0"/>
        <v>57050</v>
      </c>
      <c r="U6" s="77">
        <f t="shared" si="0"/>
        <v>56146</v>
      </c>
      <c r="V6" s="77">
        <f t="shared" si="0"/>
        <v>55577</v>
      </c>
      <c r="W6" s="77">
        <f t="shared" si="0"/>
        <v>55685</v>
      </c>
      <c r="X6" s="77">
        <f t="shared" si="0"/>
        <v>52511</v>
      </c>
      <c r="Y6" s="77">
        <f t="shared" si="0"/>
        <v>56282</v>
      </c>
      <c r="Z6" s="77">
        <f t="shared" si="0"/>
        <v>55808</v>
      </c>
      <c r="AA6" s="89">
        <f t="shared" si="0"/>
        <v>56699</v>
      </c>
      <c r="AB6" s="76">
        <f t="shared" si="1"/>
        <v>-8.8147314248954653E-2</v>
      </c>
      <c r="AC6" s="76">
        <f t="shared" si="2"/>
        <v>1.820957169794379E-2</v>
      </c>
    </row>
    <row r="7" spans="2:31" s="112" customFormat="1" ht="18" customHeight="1" x14ac:dyDescent="0.2">
      <c r="B7" s="51" t="s">
        <v>7</v>
      </c>
      <c r="C7" s="68" t="s">
        <v>92</v>
      </c>
      <c r="D7" s="48">
        <v>2731</v>
      </c>
      <c r="E7" s="48">
        <v>2793</v>
      </c>
      <c r="F7" s="48">
        <v>2646</v>
      </c>
      <c r="G7" s="48">
        <v>2448</v>
      </c>
      <c r="H7" s="48">
        <v>2290</v>
      </c>
      <c r="I7" s="48">
        <v>2325</v>
      </c>
      <c r="J7" s="48">
        <v>2221</v>
      </c>
      <c r="K7" s="48">
        <v>2287</v>
      </c>
      <c r="L7" s="48">
        <v>2129</v>
      </c>
      <c r="M7" s="48">
        <v>1921</v>
      </c>
      <c r="O7" s="136"/>
      <c r="P7" s="15" t="s">
        <v>7</v>
      </c>
      <c r="Q7" s="114"/>
      <c r="R7" s="77">
        <f t="shared" si="0"/>
        <v>2731</v>
      </c>
      <c r="S7" s="77">
        <f t="shared" si="0"/>
        <v>2793</v>
      </c>
      <c r="T7" s="77">
        <f t="shared" si="0"/>
        <v>2646</v>
      </c>
      <c r="U7" s="77">
        <f t="shared" si="0"/>
        <v>2448</v>
      </c>
      <c r="V7" s="77">
        <f t="shared" si="0"/>
        <v>2290</v>
      </c>
      <c r="W7" s="77">
        <f t="shared" si="0"/>
        <v>2325</v>
      </c>
      <c r="X7" s="77">
        <f t="shared" si="0"/>
        <v>2221</v>
      </c>
      <c r="Y7" s="77">
        <f t="shared" si="0"/>
        <v>2287</v>
      </c>
      <c r="Z7" s="77">
        <f t="shared" si="0"/>
        <v>2129</v>
      </c>
      <c r="AA7" s="89">
        <f t="shared" si="0"/>
        <v>1921</v>
      </c>
      <c r="AB7" s="76">
        <f t="shared" si="1"/>
        <v>-0.29659465397290369</v>
      </c>
      <c r="AC7" s="76">
        <f t="shared" si="2"/>
        <v>-0.17376344086021506</v>
      </c>
    </row>
    <row r="8" spans="2:31" s="112" customFormat="1" ht="18" customHeight="1" x14ac:dyDescent="0.2">
      <c r="B8" s="51" t="s">
        <v>44</v>
      </c>
      <c r="C8" s="68" t="s">
        <v>93</v>
      </c>
      <c r="D8" s="49">
        <v>6.8</v>
      </c>
      <c r="E8" s="49">
        <v>6.7</v>
      </c>
      <c r="F8" s="49">
        <v>6.2</v>
      </c>
      <c r="G8" s="49">
        <v>6.3</v>
      </c>
      <c r="H8" s="49">
        <v>6.1</v>
      </c>
      <c r="I8" s="49">
        <v>6</v>
      </c>
      <c r="J8" s="49">
        <v>5.0999999999999996</v>
      </c>
      <c r="K8" s="49">
        <v>5.6</v>
      </c>
      <c r="L8" s="49">
        <v>5.7</v>
      </c>
      <c r="M8" s="49">
        <v>5.5</v>
      </c>
      <c r="O8" s="136"/>
      <c r="P8" s="15" t="s">
        <v>8</v>
      </c>
      <c r="Q8" s="114"/>
      <c r="R8" s="78">
        <f t="shared" ref="R8:AA8" ca="1" si="3">D8*OFFSET(T$109,MATCH($AC$1,$Q$109:$Q$110,0)-1,0)</f>
        <v>6.8</v>
      </c>
      <c r="S8" s="78">
        <f t="shared" ca="1" si="3"/>
        <v>6.7</v>
      </c>
      <c r="T8" s="78">
        <f t="shared" ca="1" si="3"/>
        <v>6.2</v>
      </c>
      <c r="U8" s="78">
        <f t="shared" ca="1" si="3"/>
        <v>6.3</v>
      </c>
      <c r="V8" s="78">
        <f t="shared" ca="1" si="3"/>
        <v>6.1</v>
      </c>
      <c r="W8" s="78">
        <f t="shared" ca="1" si="3"/>
        <v>6</v>
      </c>
      <c r="X8" s="78">
        <f t="shared" ca="1" si="3"/>
        <v>5.0999999999999996</v>
      </c>
      <c r="Y8" s="78">
        <f t="shared" ca="1" si="3"/>
        <v>5.6</v>
      </c>
      <c r="Z8" s="78">
        <f t="shared" ca="1" si="3"/>
        <v>5.7</v>
      </c>
      <c r="AA8" s="87">
        <f t="shared" ca="1" si="3"/>
        <v>5.5</v>
      </c>
      <c r="AB8" s="76">
        <f t="shared" ca="1" si="1"/>
        <v>-0.19117647058823528</v>
      </c>
      <c r="AC8" s="76">
        <f t="shared" ca="1" si="2"/>
        <v>-8.3333333333333329E-2</v>
      </c>
    </row>
    <row r="9" spans="2:31" s="112" customFormat="1" ht="18" customHeight="1" x14ac:dyDescent="0.2">
      <c r="B9" s="51" t="s">
        <v>9</v>
      </c>
      <c r="C9" s="68" t="s">
        <v>9</v>
      </c>
      <c r="D9" s="48">
        <v>52176</v>
      </c>
      <c r="E9" s="48">
        <v>46096</v>
      </c>
      <c r="F9" s="48">
        <v>43053</v>
      </c>
      <c r="G9" s="48">
        <v>41427</v>
      </c>
      <c r="H9" s="48">
        <v>39950</v>
      </c>
      <c r="I9" s="48">
        <v>42286</v>
      </c>
      <c r="J9" s="48">
        <v>43363</v>
      </c>
      <c r="K9" s="48">
        <v>50207</v>
      </c>
      <c r="L9" s="48">
        <v>41772</v>
      </c>
      <c r="M9" s="48">
        <v>34162</v>
      </c>
      <c r="O9" s="136"/>
      <c r="P9" s="15" t="s">
        <v>9</v>
      </c>
      <c r="Q9" s="114"/>
      <c r="R9" s="77">
        <f t="shared" ref="R9:AA15" si="4">D9</f>
        <v>52176</v>
      </c>
      <c r="S9" s="77">
        <f t="shared" si="4"/>
        <v>46096</v>
      </c>
      <c r="T9" s="77">
        <f t="shared" si="4"/>
        <v>43053</v>
      </c>
      <c r="U9" s="77">
        <f t="shared" si="4"/>
        <v>41427</v>
      </c>
      <c r="V9" s="77">
        <f t="shared" si="4"/>
        <v>39950</v>
      </c>
      <c r="W9" s="77">
        <f t="shared" si="4"/>
        <v>42286</v>
      </c>
      <c r="X9" s="77">
        <f t="shared" si="4"/>
        <v>43363</v>
      </c>
      <c r="Y9" s="77">
        <f t="shared" si="4"/>
        <v>50207</v>
      </c>
      <c r="Z9" s="77">
        <f t="shared" si="4"/>
        <v>41772</v>
      </c>
      <c r="AA9" s="89">
        <f t="shared" si="4"/>
        <v>34162</v>
      </c>
      <c r="AB9" s="76">
        <f t="shared" si="1"/>
        <v>-0.34525452315240723</v>
      </c>
      <c r="AC9" s="76">
        <f t="shared" si="2"/>
        <v>-0.19212032351132763</v>
      </c>
    </row>
    <row r="10" spans="2:31" s="112" customFormat="1" ht="18" customHeight="1" x14ac:dyDescent="0.2">
      <c r="B10" s="51" t="s">
        <v>45</v>
      </c>
      <c r="C10" s="68" t="s">
        <v>45</v>
      </c>
      <c r="D10" s="48">
        <v>261</v>
      </c>
      <c r="E10" s="48">
        <v>312</v>
      </c>
      <c r="F10" s="48">
        <v>279</v>
      </c>
      <c r="G10" s="48">
        <v>302</v>
      </c>
      <c r="H10" s="48">
        <v>173</v>
      </c>
      <c r="I10" s="48">
        <v>209</v>
      </c>
      <c r="J10" s="48">
        <v>194</v>
      </c>
      <c r="K10" s="48">
        <v>208</v>
      </c>
      <c r="L10" s="48">
        <v>174</v>
      </c>
      <c r="M10" s="48">
        <v>150</v>
      </c>
      <c r="O10" s="136"/>
      <c r="P10" s="15" t="s">
        <v>10</v>
      </c>
      <c r="Q10" s="115"/>
      <c r="R10" s="82">
        <f t="shared" si="4"/>
        <v>261</v>
      </c>
      <c r="S10" s="82">
        <f t="shared" si="4"/>
        <v>312</v>
      </c>
      <c r="T10" s="82">
        <f t="shared" si="4"/>
        <v>279</v>
      </c>
      <c r="U10" s="82">
        <f t="shared" si="4"/>
        <v>302</v>
      </c>
      <c r="V10" s="82">
        <f t="shared" si="4"/>
        <v>173</v>
      </c>
      <c r="W10" s="82">
        <f t="shared" si="4"/>
        <v>209</v>
      </c>
      <c r="X10" s="82">
        <f t="shared" si="4"/>
        <v>194</v>
      </c>
      <c r="Y10" s="82">
        <f t="shared" si="4"/>
        <v>208</v>
      </c>
      <c r="Z10" s="82">
        <f t="shared" si="4"/>
        <v>174</v>
      </c>
      <c r="AA10" s="88">
        <f t="shared" si="4"/>
        <v>150</v>
      </c>
      <c r="AB10" s="76">
        <f t="shared" si="1"/>
        <v>-0.42528735632183906</v>
      </c>
      <c r="AC10" s="76">
        <f t="shared" si="2"/>
        <v>-0.28229665071770332</v>
      </c>
    </row>
    <row r="11" spans="2:31" s="112" customFormat="1" ht="18" customHeight="1" x14ac:dyDescent="0.2">
      <c r="B11" s="51" t="s">
        <v>46</v>
      </c>
      <c r="C11" s="68" t="s">
        <v>46</v>
      </c>
      <c r="D11" s="49">
        <v>6.6</v>
      </c>
      <c r="E11" s="49">
        <v>6.6</v>
      </c>
      <c r="F11" s="49">
        <v>6.5</v>
      </c>
      <c r="G11" s="49">
        <v>6.5</v>
      </c>
      <c r="H11" s="49">
        <v>6.4</v>
      </c>
      <c r="I11" s="49">
        <v>6.5</v>
      </c>
      <c r="J11" s="49">
        <v>6.5</v>
      </c>
      <c r="K11" s="49">
        <v>6.5</v>
      </c>
      <c r="L11" s="49">
        <v>6.4</v>
      </c>
      <c r="M11" s="49">
        <v>6.5</v>
      </c>
      <c r="O11" s="137" t="s">
        <v>11</v>
      </c>
      <c r="P11" s="19" t="s">
        <v>12</v>
      </c>
      <c r="Q11" s="114"/>
      <c r="R11" s="78">
        <f t="shared" si="4"/>
        <v>6.6</v>
      </c>
      <c r="S11" s="78">
        <f t="shared" si="4"/>
        <v>6.6</v>
      </c>
      <c r="T11" s="78">
        <f t="shared" si="4"/>
        <v>6.5</v>
      </c>
      <c r="U11" s="78">
        <f t="shared" si="4"/>
        <v>6.5</v>
      </c>
      <c r="V11" s="78">
        <f t="shared" si="4"/>
        <v>6.4</v>
      </c>
      <c r="W11" s="78">
        <f t="shared" si="4"/>
        <v>6.5</v>
      </c>
      <c r="X11" s="78">
        <f t="shared" si="4"/>
        <v>6.5</v>
      </c>
      <c r="Y11" s="78">
        <f t="shared" si="4"/>
        <v>6.5</v>
      </c>
      <c r="Z11" s="78">
        <f t="shared" si="4"/>
        <v>6.4</v>
      </c>
      <c r="AA11" s="87">
        <f t="shared" si="4"/>
        <v>6.5</v>
      </c>
      <c r="AB11" s="94">
        <f t="shared" si="1"/>
        <v>-1.5151515151515098E-2</v>
      </c>
      <c r="AC11" s="94">
        <f t="shared" si="2"/>
        <v>0</v>
      </c>
    </row>
    <row r="12" spans="2:31" s="112" customFormat="1" ht="18" customHeight="1" x14ac:dyDescent="0.2">
      <c r="B12" s="51" t="s">
        <v>47</v>
      </c>
      <c r="C12" s="68" t="s">
        <v>47</v>
      </c>
      <c r="D12" s="48">
        <v>39</v>
      </c>
      <c r="E12" s="48">
        <v>39</v>
      </c>
      <c r="F12" s="48">
        <v>36</v>
      </c>
      <c r="G12" s="48">
        <v>38</v>
      </c>
      <c r="H12" s="48">
        <v>37</v>
      </c>
      <c r="I12" s="48">
        <v>38</v>
      </c>
      <c r="J12" s="48">
        <v>38</v>
      </c>
      <c r="K12" s="48">
        <v>38</v>
      </c>
      <c r="L12" s="48">
        <v>39</v>
      </c>
      <c r="M12" s="48">
        <v>39</v>
      </c>
      <c r="O12" s="138"/>
      <c r="P12" s="22" t="s">
        <v>4</v>
      </c>
      <c r="Q12" s="114"/>
      <c r="R12" s="77">
        <f t="shared" si="4"/>
        <v>39</v>
      </c>
      <c r="S12" s="77">
        <f t="shared" si="4"/>
        <v>39</v>
      </c>
      <c r="T12" s="77">
        <f t="shared" si="4"/>
        <v>36</v>
      </c>
      <c r="U12" s="77">
        <f t="shared" si="4"/>
        <v>38</v>
      </c>
      <c r="V12" s="77">
        <f t="shared" si="4"/>
        <v>37</v>
      </c>
      <c r="W12" s="77">
        <f t="shared" si="4"/>
        <v>38</v>
      </c>
      <c r="X12" s="77">
        <f t="shared" si="4"/>
        <v>38</v>
      </c>
      <c r="Y12" s="77">
        <f t="shared" si="4"/>
        <v>38</v>
      </c>
      <c r="Z12" s="77">
        <f t="shared" si="4"/>
        <v>39</v>
      </c>
      <c r="AA12" s="89">
        <f t="shared" si="4"/>
        <v>39</v>
      </c>
      <c r="AB12" s="76">
        <f t="shared" si="1"/>
        <v>0</v>
      </c>
      <c r="AC12" s="76">
        <f t="shared" si="2"/>
        <v>2.6315789473684209E-2</v>
      </c>
    </row>
    <row r="13" spans="2:31" s="112" customFormat="1" ht="18" customHeight="1" x14ac:dyDescent="0.2">
      <c r="B13" s="51" t="s">
        <v>48</v>
      </c>
      <c r="C13" s="68" t="s">
        <v>48</v>
      </c>
      <c r="D13" s="48">
        <v>2</v>
      </c>
      <c r="E13" s="48">
        <v>3</v>
      </c>
      <c r="F13" s="48">
        <v>2</v>
      </c>
      <c r="G13" s="48">
        <v>2</v>
      </c>
      <c r="H13" s="48">
        <v>2</v>
      </c>
      <c r="I13" s="48">
        <v>2</v>
      </c>
      <c r="J13" s="48">
        <v>2</v>
      </c>
      <c r="K13" s="48">
        <v>2</v>
      </c>
      <c r="L13" s="48">
        <v>2</v>
      </c>
      <c r="M13" s="48">
        <v>2</v>
      </c>
      <c r="O13" s="138"/>
      <c r="P13" s="22" t="s">
        <v>5</v>
      </c>
      <c r="Q13" s="114"/>
      <c r="R13" s="77">
        <f t="shared" si="4"/>
        <v>2</v>
      </c>
      <c r="S13" s="77">
        <f t="shared" si="4"/>
        <v>3</v>
      </c>
      <c r="T13" s="77">
        <f t="shared" si="4"/>
        <v>2</v>
      </c>
      <c r="U13" s="77">
        <f t="shared" si="4"/>
        <v>2</v>
      </c>
      <c r="V13" s="77">
        <f t="shared" si="4"/>
        <v>2</v>
      </c>
      <c r="W13" s="77">
        <f t="shared" si="4"/>
        <v>2</v>
      </c>
      <c r="X13" s="77">
        <f t="shared" si="4"/>
        <v>2</v>
      </c>
      <c r="Y13" s="77">
        <f t="shared" si="4"/>
        <v>2</v>
      </c>
      <c r="Z13" s="77">
        <f t="shared" si="4"/>
        <v>2</v>
      </c>
      <c r="AA13" s="89">
        <f t="shared" si="4"/>
        <v>2</v>
      </c>
      <c r="AB13" s="76">
        <f t="shared" si="1"/>
        <v>0</v>
      </c>
      <c r="AC13" s="76">
        <f t="shared" si="2"/>
        <v>0</v>
      </c>
    </row>
    <row r="14" spans="2:31" s="112" customFormat="1" ht="18" customHeight="1" x14ac:dyDescent="0.2">
      <c r="B14" s="51" t="s">
        <v>49</v>
      </c>
      <c r="C14" s="68" t="s">
        <v>49</v>
      </c>
      <c r="D14" s="48">
        <v>34</v>
      </c>
      <c r="E14" s="48">
        <v>35</v>
      </c>
      <c r="F14" s="48">
        <v>33</v>
      </c>
      <c r="G14" s="48">
        <v>33</v>
      </c>
      <c r="H14" s="48">
        <v>32</v>
      </c>
      <c r="I14" s="48">
        <v>33</v>
      </c>
      <c r="J14" s="48">
        <v>33</v>
      </c>
      <c r="K14" s="48">
        <v>33</v>
      </c>
      <c r="L14" s="48">
        <v>34</v>
      </c>
      <c r="M14" s="48">
        <v>34</v>
      </c>
      <c r="O14" s="138"/>
      <c r="P14" s="22" t="s">
        <v>6</v>
      </c>
      <c r="Q14" s="114"/>
      <c r="R14" s="77">
        <f t="shared" si="4"/>
        <v>34</v>
      </c>
      <c r="S14" s="77">
        <f t="shared" si="4"/>
        <v>35</v>
      </c>
      <c r="T14" s="77">
        <f t="shared" si="4"/>
        <v>33</v>
      </c>
      <c r="U14" s="77">
        <f t="shared" si="4"/>
        <v>33</v>
      </c>
      <c r="V14" s="77">
        <f t="shared" si="4"/>
        <v>32</v>
      </c>
      <c r="W14" s="77">
        <f t="shared" si="4"/>
        <v>33</v>
      </c>
      <c r="X14" s="77">
        <f t="shared" si="4"/>
        <v>33</v>
      </c>
      <c r="Y14" s="77">
        <f t="shared" si="4"/>
        <v>33</v>
      </c>
      <c r="Z14" s="77">
        <f t="shared" si="4"/>
        <v>34</v>
      </c>
      <c r="AA14" s="89">
        <f t="shared" si="4"/>
        <v>34</v>
      </c>
      <c r="AB14" s="76">
        <f t="shared" si="1"/>
        <v>0</v>
      </c>
      <c r="AC14" s="76">
        <f t="shared" si="2"/>
        <v>3.0303030303030304E-2</v>
      </c>
    </row>
    <row r="15" spans="2:31" s="112" customFormat="1" ht="18" customHeight="1" x14ac:dyDescent="0.2">
      <c r="B15" s="51" t="s">
        <v>50</v>
      </c>
      <c r="C15" s="68" t="s">
        <v>50</v>
      </c>
      <c r="D15" s="49">
        <v>1.5</v>
      </c>
      <c r="E15" s="49">
        <v>1.5</v>
      </c>
      <c r="F15" s="49">
        <v>1.5</v>
      </c>
      <c r="G15" s="49">
        <v>1.4</v>
      </c>
      <c r="H15" s="49">
        <v>1.3</v>
      </c>
      <c r="I15" s="49">
        <v>1.4</v>
      </c>
      <c r="J15" s="49">
        <v>1.4</v>
      </c>
      <c r="K15" s="49">
        <v>1.4</v>
      </c>
      <c r="L15" s="49">
        <v>1.3</v>
      </c>
      <c r="M15" s="49">
        <v>1.2</v>
      </c>
      <c r="O15" s="138"/>
      <c r="P15" s="22" t="s">
        <v>7</v>
      </c>
      <c r="Q15" s="114"/>
      <c r="R15" s="78">
        <f t="shared" si="4"/>
        <v>1.5</v>
      </c>
      <c r="S15" s="78">
        <f t="shared" si="4"/>
        <v>1.5</v>
      </c>
      <c r="T15" s="78">
        <f t="shared" si="4"/>
        <v>1.5</v>
      </c>
      <c r="U15" s="78">
        <f t="shared" si="4"/>
        <v>1.4</v>
      </c>
      <c r="V15" s="78">
        <f t="shared" si="4"/>
        <v>1.3</v>
      </c>
      <c r="W15" s="78">
        <f t="shared" si="4"/>
        <v>1.4</v>
      </c>
      <c r="X15" s="78">
        <f t="shared" si="4"/>
        <v>1.4</v>
      </c>
      <c r="Y15" s="78">
        <f t="shared" si="4"/>
        <v>1.4</v>
      </c>
      <c r="Z15" s="78">
        <f t="shared" si="4"/>
        <v>1.3</v>
      </c>
      <c r="AA15" s="87">
        <f t="shared" si="4"/>
        <v>1.2</v>
      </c>
      <c r="AB15" s="76">
        <f t="shared" si="1"/>
        <v>-0.20000000000000004</v>
      </c>
      <c r="AC15" s="76">
        <f t="shared" si="2"/>
        <v>-0.14285714285714282</v>
      </c>
    </row>
    <row r="16" spans="2:31" s="112" customFormat="1" ht="18" customHeight="1" x14ac:dyDescent="0.2">
      <c r="B16" s="51" t="s">
        <v>51</v>
      </c>
      <c r="C16" s="68" t="s">
        <v>51</v>
      </c>
      <c r="D16" s="48">
        <v>29</v>
      </c>
      <c r="E16" s="48">
        <v>25</v>
      </c>
      <c r="F16" s="48">
        <v>25</v>
      </c>
      <c r="G16" s="48">
        <v>24</v>
      </c>
      <c r="H16" s="48">
        <v>23</v>
      </c>
      <c r="I16" s="48">
        <v>25</v>
      </c>
      <c r="J16" s="48">
        <v>28</v>
      </c>
      <c r="K16" s="48">
        <v>30</v>
      </c>
      <c r="L16" s="48">
        <v>25</v>
      </c>
      <c r="M16" s="48">
        <v>21</v>
      </c>
      <c r="O16" s="138"/>
      <c r="P16" s="22" t="s">
        <v>13</v>
      </c>
      <c r="Q16" s="114"/>
      <c r="R16" s="78">
        <f t="shared" ref="R16:AA16" ca="1" si="5">D26*OFFSET(T$109,MATCH($AC$1,$Q$109:$Q$110,0)-1,0)</f>
        <v>3.8</v>
      </c>
      <c r="S16" s="78">
        <f t="shared" ca="1" si="5"/>
        <v>3.6</v>
      </c>
      <c r="T16" s="78">
        <f t="shared" ca="1" si="5"/>
        <v>3.6</v>
      </c>
      <c r="U16" s="78">
        <f t="shared" ca="1" si="5"/>
        <v>3.7</v>
      </c>
      <c r="V16" s="78">
        <f t="shared" ca="1" si="5"/>
        <v>3.6</v>
      </c>
      <c r="W16" s="78">
        <f t="shared" ca="1" si="5"/>
        <v>3.6</v>
      </c>
      <c r="X16" s="78">
        <f t="shared" ca="1" si="5"/>
        <v>3.3</v>
      </c>
      <c r="Y16" s="78">
        <f t="shared" ca="1" si="5"/>
        <v>3.3</v>
      </c>
      <c r="Z16" s="78">
        <f t="shared" ca="1" si="5"/>
        <v>3.4</v>
      </c>
      <c r="AA16" s="87">
        <f t="shared" ca="1" si="5"/>
        <v>3.3</v>
      </c>
      <c r="AB16" s="76">
        <f t="shared" ca="1" si="1"/>
        <v>-0.13157894736842105</v>
      </c>
      <c r="AC16" s="76">
        <f t="shared" ca="1" si="2"/>
        <v>-8.3333333333333412E-2</v>
      </c>
    </row>
    <row r="17" spans="2:29" s="112" customFormat="1" ht="18" customHeight="1" x14ac:dyDescent="0.2">
      <c r="B17" s="51" t="s">
        <v>52</v>
      </c>
      <c r="C17" s="68" t="s">
        <v>52</v>
      </c>
      <c r="D17" s="49">
        <v>21.3</v>
      </c>
      <c r="E17" s="49">
        <v>27</v>
      </c>
      <c r="F17" s="49">
        <v>38.9</v>
      </c>
      <c r="G17" s="49">
        <v>42.3</v>
      </c>
      <c r="H17" s="49">
        <v>51.8</v>
      </c>
      <c r="I17" s="49">
        <v>47.2</v>
      </c>
      <c r="J17" s="49">
        <v>49.3</v>
      </c>
      <c r="K17" s="49">
        <v>55.1</v>
      </c>
      <c r="L17" s="49">
        <v>52.4</v>
      </c>
      <c r="M17" s="49">
        <v>44</v>
      </c>
      <c r="O17" s="138"/>
      <c r="P17" s="22" t="s">
        <v>9</v>
      </c>
      <c r="Q17" s="114"/>
      <c r="R17" s="77">
        <f t="shared" ref="R17:AA19" si="6">D16</f>
        <v>29</v>
      </c>
      <c r="S17" s="77">
        <f t="shared" si="6"/>
        <v>25</v>
      </c>
      <c r="T17" s="77">
        <f t="shared" si="6"/>
        <v>25</v>
      </c>
      <c r="U17" s="77">
        <f t="shared" si="6"/>
        <v>24</v>
      </c>
      <c r="V17" s="77">
        <f t="shared" si="6"/>
        <v>23</v>
      </c>
      <c r="W17" s="77">
        <f t="shared" si="6"/>
        <v>25</v>
      </c>
      <c r="X17" s="77">
        <f t="shared" si="6"/>
        <v>28</v>
      </c>
      <c r="Y17" s="77">
        <f t="shared" si="6"/>
        <v>30</v>
      </c>
      <c r="Z17" s="77">
        <f t="shared" si="6"/>
        <v>25</v>
      </c>
      <c r="AA17" s="89">
        <f t="shared" si="6"/>
        <v>21</v>
      </c>
      <c r="AB17" s="76">
        <f t="shared" si="1"/>
        <v>-0.27586206896551724</v>
      </c>
      <c r="AC17" s="76">
        <f t="shared" si="2"/>
        <v>-0.16</v>
      </c>
    </row>
    <row r="18" spans="2:29" s="112" customFormat="1" ht="18" customHeight="1" x14ac:dyDescent="0.2">
      <c r="B18" s="51" t="s">
        <v>53</v>
      </c>
      <c r="C18" s="68" t="s">
        <v>53</v>
      </c>
      <c r="D18" s="50">
        <v>0.05</v>
      </c>
      <c r="E18" s="50">
        <v>0.06</v>
      </c>
      <c r="F18" s="50">
        <v>0.06</v>
      </c>
      <c r="G18" s="50">
        <v>0.06</v>
      </c>
      <c r="H18" s="50">
        <v>0.06</v>
      </c>
      <c r="I18" s="50">
        <v>0.05</v>
      </c>
      <c r="J18" s="50">
        <v>0.05</v>
      </c>
      <c r="K18" s="50">
        <v>0.05</v>
      </c>
      <c r="L18" s="50">
        <v>0.05</v>
      </c>
      <c r="M18" s="50">
        <v>0.06</v>
      </c>
      <c r="O18" s="138"/>
      <c r="P18" s="22" t="s">
        <v>14</v>
      </c>
      <c r="Q18" s="114"/>
      <c r="R18" s="77">
        <f t="shared" si="6"/>
        <v>21.3</v>
      </c>
      <c r="S18" s="77">
        <f t="shared" si="6"/>
        <v>27</v>
      </c>
      <c r="T18" s="77">
        <f t="shared" si="6"/>
        <v>38.9</v>
      </c>
      <c r="U18" s="77">
        <f t="shared" si="6"/>
        <v>42.3</v>
      </c>
      <c r="V18" s="77">
        <f t="shared" si="6"/>
        <v>51.8</v>
      </c>
      <c r="W18" s="77">
        <f t="shared" si="6"/>
        <v>47.2</v>
      </c>
      <c r="X18" s="77">
        <f t="shared" si="6"/>
        <v>49.3</v>
      </c>
      <c r="Y18" s="77">
        <f t="shared" si="6"/>
        <v>55.1</v>
      </c>
      <c r="Z18" s="77">
        <f t="shared" si="6"/>
        <v>52.4</v>
      </c>
      <c r="AA18" s="89">
        <f t="shared" si="6"/>
        <v>44</v>
      </c>
      <c r="AB18" s="76">
        <f t="shared" si="1"/>
        <v>1.0657276995305163</v>
      </c>
      <c r="AC18" s="76">
        <f t="shared" si="2"/>
        <v>-6.7796610169491581E-2</v>
      </c>
    </row>
    <row r="19" spans="2:29" s="112" customFormat="1" ht="18" customHeight="1" x14ac:dyDescent="0.2">
      <c r="B19" s="51" t="s">
        <v>54</v>
      </c>
      <c r="C19" s="68" t="s">
        <v>54</v>
      </c>
      <c r="D19" s="48">
        <v>2495</v>
      </c>
      <c r="E19" s="48">
        <v>2384</v>
      </c>
      <c r="F19" s="48">
        <v>2357</v>
      </c>
      <c r="G19" s="48">
        <v>2582</v>
      </c>
      <c r="H19" s="48">
        <v>2683</v>
      </c>
      <c r="I19" s="48">
        <v>2595</v>
      </c>
      <c r="J19" s="48">
        <v>2313</v>
      </c>
      <c r="K19" s="48">
        <v>2441</v>
      </c>
      <c r="L19" s="48">
        <v>2694</v>
      </c>
      <c r="M19" s="48">
        <v>2858</v>
      </c>
      <c r="O19" s="138"/>
      <c r="P19" s="22" t="s">
        <v>15</v>
      </c>
      <c r="Q19" s="114"/>
      <c r="R19" s="81">
        <f t="shared" si="6"/>
        <v>0.05</v>
      </c>
      <c r="S19" s="81">
        <f t="shared" si="6"/>
        <v>0.06</v>
      </c>
      <c r="T19" s="81">
        <f t="shared" si="6"/>
        <v>0.06</v>
      </c>
      <c r="U19" s="81">
        <f t="shared" si="6"/>
        <v>0.06</v>
      </c>
      <c r="V19" s="81">
        <f t="shared" si="6"/>
        <v>0.06</v>
      </c>
      <c r="W19" s="81">
        <f t="shared" si="6"/>
        <v>0.05</v>
      </c>
      <c r="X19" s="81">
        <f t="shared" si="6"/>
        <v>0.05</v>
      </c>
      <c r="Y19" s="81">
        <f t="shared" si="6"/>
        <v>0.05</v>
      </c>
      <c r="Z19" s="81">
        <f t="shared" si="6"/>
        <v>0.05</v>
      </c>
      <c r="AA19" s="24">
        <f t="shared" si="6"/>
        <v>0.06</v>
      </c>
      <c r="AB19" s="76">
        <f t="shared" si="1"/>
        <v>0.1999999999999999</v>
      </c>
      <c r="AC19" s="76">
        <f t="shared" si="2"/>
        <v>0.1999999999999999</v>
      </c>
    </row>
    <row r="20" spans="2:29" s="112" customFormat="1" ht="18" customHeight="1" x14ac:dyDescent="0.2">
      <c r="B20" s="51" t="s">
        <v>18</v>
      </c>
      <c r="C20" s="68" t="s">
        <v>18</v>
      </c>
      <c r="D20" s="50">
        <v>1.59</v>
      </c>
      <c r="E20" s="50">
        <v>1.81</v>
      </c>
      <c r="F20" s="50">
        <v>1.92</v>
      </c>
      <c r="G20" s="50">
        <v>1.83</v>
      </c>
      <c r="H20" s="50">
        <v>1.71</v>
      </c>
      <c r="I20" s="50">
        <v>1.59</v>
      </c>
      <c r="J20" s="50">
        <v>1.43</v>
      </c>
      <c r="K20" s="50">
        <v>1.29</v>
      </c>
      <c r="L20" s="50">
        <v>1.5</v>
      </c>
      <c r="M20" s="50">
        <v>1.53</v>
      </c>
      <c r="O20" s="139"/>
      <c r="P20" s="25" t="s">
        <v>16</v>
      </c>
      <c r="Q20" s="115"/>
      <c r="R20" s="82">
        <f t="shared" ref="R20:AA20" ca="1" si="7">D19*OFFSET(T$109,MATCH($AC$1,$Q$109:$Q$110,0)-1,0)</f>
        <v>2495</v>
      </c>
      <c r="S20" s="82">
        <f t="shared" ca="1" si="7"/>
        <v>2384</v>
      </c>
      <c r="T20" s="82">
        <f t="shared" ca="1" si="7"/>
        <v>2357</v>
      </c>
      <c r="U20" s="82">
        <f t="shared" ca="1" si="7"/>
        <v>2582</v>
      </c>
      <c r="V20" s="82">
        <f t="shared" ca="1" si="7"/>
        <v>2683</v>
      </c>
      <c r="W20" s="82">
        <f t="shared" ca="1" si="7"/>
        <v>2595</v>
      </c>
      <c r="X20" s="82">
        <f t="shared" ca="1" si="7"/>
        <v>2313</v>
      </c>
      <c r="Y20" s="82">
        <f t="shared" ca="1" si="7"/>
        <v>2441</v>
      </c>
      <c r="Z20" s="82">
        <f t="shared" ca="1" si="7"/>
        <v>2694</v>
      </c>
      <c r="AA20" s="88">
        <f t="shared" ca="1" si="7"/>
        <v>2858</v>
      </c>
      <c r="AB20" s="79">
        <f t="shared" ca="1" si="1"/>
        <v>0.14549098196392785</v>
      </c>
      <c r="AC20" s="79">
        <f t="shared" ca="1" si="2"/>
        <v>0.10134874759152215</v>
      </c>
    </row>
    <row r="21" spans="2:29" s="112" customFormat="1" ht="18" customHeight="1" x14ac:dyDescent="0.2">
      <c r="B21" s="51" t="s">
        <v>19</v>
      </c>
      <c r="C21" s="68" t="s">
        <v>19</v>
      </c>
      <c r="D21" s="50">
        <v>3.97</v>
      </c>
      <c r="E21" s="50">
        <v>4.33</v>
      </c>
      <c r="F21" s="50">
        <v>4.5199999999999996</v>
      </c>
      <c r="G21" s="50">
        <v>4.71</v>
      </c>
      <c r="H21" s="50">
        <v>4.59</v>
      </c>
      <c r="I21" s="50">
        <v>4.13</v>
      </c>
      <c r="J21" s="50">
        <v>3.31</v>
      </c>
      <c r="K21" s="50">
        <v>3.16</v>
      </c>
      <c r="L21" s="50">
        <v>4.04</v>
      </c>
      <c r="M21" s="50">
        <v>4.37</v>
      </c>
      <c r="O21" s="140" t="s">
        <v>17</v>
      </c>
      <c r="P21" s="19" t="s">
        <v>18</v>
      </c>
      <c r="Q21" s="114"/>
      <c r="R21" s="83">
        <f t="shared" ref="R21:AA21" si="8">D20</f>
        <v>1.59</v>
      </c>
      <c r="S21" s="83">
        <f t="shared" si="8"/>
        <v>1.81</v>
      </c>
      <c r="T21" s="83">
        <f t="shared" si="8"/>
        <v>1.92</v>
      </c>
      <c r="U21" s="83">
        <f t="shared" si="8"/>
        <v>1.83</v>
      </c>
      <c r="V21" s="83">
        <f t="shared" si="8"/>
        <v>1.71</v>
      </c>
      <c r="W21" s="83">
        <f t="shared" si="8"/>
        <v>1.59</v>
      </c>
      <c r="X21" s="83">
        <f t="shared" si="8"/>
        <v>1.43</v>
      </c>
      <c r="Y21" s="83">
        <f t="shared" si="8"/>
        <v>1.29</v>
      </c>
      <c r="Z21" s="83">
        <f t="shared" si="8"/>
        <v>1.5</v>
      </c>
      <c r="AA21" s="29">
        <f t="shared" si="8"/>
        <v>1.53</v>
      </c>
      <c r="AB21" s="94">
        <f t="shared" si="1"/>
        <v>-3.7735849056603807E-2</v>
      </c>
      <c r="AC21" s="94">
        <f t="shared" si="2"/>
        <v>-3.7735849056603807E-2</v>
      </c>
    </row>
    <row r="22" spans="2:29" s="112" customFormat="1" ht="18" customHeight="1" x14ac:dyDescent="0.2">
      <c r="B22" s="51" t="s">
        <v>55</v>
      </c>
      <c r="C22" s="68" t="s">
        <v>55</v>
      </c>
      <c r="D22" s="50">
        <v>3.96</v>
      </c>
      <c r="E22" s="50">
        <v>3.33</v>
      </c>
      <c r="F22" s="50">
        <v>4.17</v>
      </c>
      <c r="G22" s="50">
        <v>3.95</v>
      </c>
      <c r="H22" s="50">
        <v>4.54</v>
      </c>
      <c r="I22" s="50">
        <v>4.6900000000000004</v>
      </c>
      <c r="J22" s="50">
        <v>3.66</v>
      </c>
      <c r="K22" s="50">
        <v>3.86</v>
      </c>
      <c r="L22" s="50">
        <v>3.97</v>
      </c>
      <c r="M22" s="50">
        <v>4.32</v>
      </c>
      <c r="O22" s="140"/>
      <c r="P22" s="22" t="s">
        <v>19</v>
      </c>
      <c r="Q22" s="114"/>
      <c r="R22" s="81">
        <f t="shared" ref="R22:R37" ca="1" si="9">D21*OFFSET(T$109,MATCH($AC$1,$Q$109:$Q$110,0)-1,0)</f>
        <v>3.97</v>
      </c>
      <c r="S22" s="81">
        <f t="shared" ref="S22:S37" ca="1" si="10">E21*OFFSET(U$109,MATCH($AC$1,$Q$109:$Q$110,0)-1,0)</f>
        <v>4.33</v>
      </c>
      <c r="T22" s="81">
        <f t="shared" ref="T22:T37" ca="1" si="11">F21*OFFSET(V$109,MATCH($AC$1,$Q$109:$Q$110,0)-1,0)</f>
        <v>4.5199999999999996</v>
      </c>
      <c r="U22" s="81">
        <f t="shared" ref="U22:U37" ca="1" si="12">G21*OFFSET(W$109,MATCH($AC$1,$Q$109:$Q$110,0)-1,0)</f>
        <v>4.71</v>
      </c>
      <c r="V22" s="81">
        <f t="shared" ref="V22:V37" ca="1" si="13">H21*OFFSET(X$109,MATCH($AC$1,$Q$109:$Q$110,0)-1,0)</f>
        <v>4.59</v>
      </c>
      <c r="W22" s="81">
        <f t="shared" ref="W22:W37" ca="1" si="14">I21*OFFSET(Y$109,MATCH($AC$1,$Q$109:$Q$110,0)-1,0)</f>
        <v>4.13</v>
      </c>
      <c r="X22" s="81">
        <f t="shared" ref="X22:X37" ca="1" si="15">J21*OFFSET(Z$109,MATCH($AC$1,$Q$109:$Q$110,0)-1,0)</f>
        <v>3.31</v>
      </c>
      <c r="Y22" s="81">
        <f t="shared" ref="Y22:Y37" ca="1" si="16">K21*OFFSET(AA$109,MATCH($AC$1,$Q$109:$Q$110,0)-1,0)</f>
        <v>3.16</v>
      </c>
      <c r="Z22" s="81">
        <f t="shared" ref="Z22:Z37" ca="1" si="17">L21*OFFSET(AB$109,MATCH($AC$1,$Q$109:$Q$110,0)-1,0)</f>
        <v>4.04</v>
      </c>
      <c r="AA22" s="24">
        <f t="shared" ref="AA22:AA37" ca="1" si="18">M21*OFFSET(AC$109,MATCH($AC$1,$Q$109:$Q$110,0)-1,0)</f>
        <v>4.37</v>
      </c>
      <c r="AB22" s="76">
        <f t="shared" ca="1" si="1"/>
        <v>0.10075566750629721</v>
      </c>
      <c r="AC22" s="76">
        <f t="shared" ca="1" si="2"/>
        <v>5.8111380145278502E-2</v>
      </c>
    </row>
    <row r="23" spans="2:29" s="112" customFormat="1" ht="18" customHeight="1" x14ac:dyDescent="0.2">
      <c r="B23" s="51" t="s">
        <v>20</v>
      </c>
      <c r="C23" s="68" t="s">
        <v>20</v>
      </c>
      <c r="D23" s="50">
        <v>1.2</v>
      </c>
      <c r="E23" s="50">
        <v>1.39</v>
      </c>
      <c r="F23" s="50">
        <v>0.35</v>
      </c>
      <c r="G23" s="50">
        <v>0.88</v>
      </c>
      <c r="H23" s="50">
        <v>1</v>
      </c>
      <c r="I23" s="50">
        <v>0.03</v>
      </c>
      <c r="J23" s="50">
        <v>0.66</v>
      </c>
      <c r="K23" s="50">
        <v>-0.5</v>
      </c>
      <c r="L23" s="50">
        <v>0.73</v>
      </c>
      <c r="M23" s="50">
        <v>0.77</v>
      </c>
      <c r="O23" s="140"/>
      <c r="P23" s="22" t="s">
        <v>73</v>
      </c>
      <c r="Q23" s="114"/>
      <c r="R23" s="81">
        <f t="shared" ca="1" si="9"/>
        <v>3.96</v>
      </c>
      <c r="S23" s="81">
        <f t="shared" ca="1" si="10"/>
        <v>3.33</v>
      </c>
      <c r="T23" s="81">
        <f t="shared" ca="1" si="11"/>
        <v>4.17</v>
      </c>
      <c r="U23" s="81">
        <f t="shared" ca="1" si="12"/>
        <v>3.95</v>
      </c>
      <c r="V23" s="81">
        <f t="shared" ca="1" si="13"/>
        <v>4.54</v>
      </c>
      <c r="W23" s="81">
        <f t="shared" ca="1" si="14"/>
        <v>4.6900000000000004</v>
      </c>
      <c r="X23" s="81">
        <f t="shared" ca="1" si="15"/>
        <v>3.66</v>
      </c>
      <c r="Y23" s="81">
        <f t="shared" ca="1" si="16"/>
        <v>3.86</v>
      </c>
      <c r="Z23" s="81">
        <f t="shared" ca="1" si="17"/>
        <v>3.97</v>
      </c>
      <c r="AA23" s="24">
        <f t="shared" ca="1" si="18"/>
        <v>4.32</v>
      </c>
      <c r="AB23" s="76">
        <f t="shared" ca="1" si="1"/>
        <v>9.0909090909090995E-2</v>
      </c>
      <c r="AC23" s="76">
        <f t="shared" ca="1" si="2"/>
        <v>-7.8891257995735625E-2</v>
      </c>
    </row>
    <row r="24" spans="2:29" s="112" customFormat="1" ht="18" customHeight="1" x14ac:dyDescent="0.2">
      <c r="B24" s="51" t="s">
        <v>56</v>
      </c>
      <c r="C24" s="68" t="s">
        <v>56</v>
      </c>
      <c r="D24" s="49">
        <v>26.1</v>
      </c>
      <c r="E24" s="49">
        <v>21.3</v>
      </c>
      <c r="F24" s="49">
        <v>22.3</v>
      </c>
      <c r="G24" s="49">
        <v>20.9</v>
      </c>
      <c r="H24" s="49">
        <v>35.5</v>
      </c>
      <c r="I24" s="49">
        <v>28.9</v>
      </c>
      <c r="J24" s="49">
        <v>26.4</v>
      </c>
      <c r="K24" s="49">
        <v>26.9</v>
      </c>
      <c r="L24" s="49">
        <v>32.9</v>
      </c>
      <c r="M24" s="49">
        <v>36.6</v>
      </c>
      <c r="O24" s="140"/>
      <c r="P24" s="22" t="s">
        <v>20</v>
      </c>
      <c r="Q24" s="114"/>
      <c r="R24" s="81">
        <f t="shared" ca="1" si="9"/>
        <v>1.2</v>
      </c>
      <c r="S24" s="81">
        <f t="shared" ca="1" si="10"/>
        <v>1.39</v>
      </c>
      <c r="T24" s="81">
        <f t="shared" ca="1" si="11"/>
        <v>0.35</v>
      </c>
      <c r="U24" s="81">
        <f t="shared" ca="1" si="12"/>
        <v>0.88</v>
      </c>
      <c r="V24" s="81">
        <f t="shared" ca="1" si="13"/>
        <v>1</v>
      </c>
      <c r="W24" s="81">
        <f t="shared" ca="1" si="14"/>
        <v>0.03</v>
      </c>
      <c r="X24" s="81">
        <f t="shared" ca="1" si="15"/>
        <v>0.66</v>
      </c>
      <c r="Y24" s="81">
        <f t="shared" ca="1" si="16"/>
        <v>-0.5</v>
      </c>
      <c r="Z24" s="81">
        <f t="shared" ca="1" si="17"/>
        <v>0.73</v>
      </c>
      <c r="AA24" s="24">
        <f t="shared" ca="1" si="18"/>
        <v>0.77</v>
      </c>
      <c r="AB24" s="76">
        <f t="shared" ca="1" si="1"/>
        <v>-0.35833333333333328</v>
      </c>
      <c r="AC24" s="76">
        <f t="shared" ca="1" si="2"/>
        <v>24.666666666666668</v>
      </c>
    </row>
    <row r="25" spans="2:29" s="112" customFormat="1" ht="18" customHeight="1" x14ac:dyDescent="0.2">
      <c r="B25" s="51" t="s">
        <v>22</v>
      </c>
      <c r="C25" s="68" t="s">
        <v>22</v>
      </c>
      <c r="D25" s="49">
        <v>7.9</v>
      </c>
      <c r="E25" s="49">
        <v>6.8</v>
      </c>
      <c r="F25" s="49">
        <v>1.7</v>
      </c>
      <c r="G25" s="49">
        <v>3.9</v>
      </c>
      <c r="H25" s="49">
        <v>7.8</v>
      </c>
      <c r="I25" s="49">
        <v>0.2</v>
      </c>
      <c r="J25" s="49">
        <v>5.3</v>
      </c>
      <c r="K25" s="49">
        <v>-4.2</v>
      </c>
      <c r="L25" s="49">
        <v>5.9</v>
      </c>
      <c r="M25" s="49">
        <v>6.4</v>
      </c>
      <c r="O25" s="140"/>
      <c r="P25" s="22" t="s">
        <v>21</v>
      </c>
      <c r="Q25" s="114"/>
      <c r="R25" s="78">
        <f t="shared" ca="1" si="9"/>
        <v>26.1</v>
      </c>
      <c r="S25" s="78">
        <f t="shared" ca="1" si="10"/>
        <v>21.3</v>
      </c>
      <c r="T25" s="78">
        <f t="shared" ca="1" si="11"/>
        <v>22.3</v>
      </c>
      <c r="U25" s="78">
        <f t="shared" ca="1" si="12"/>
        <v>20.9</v>
      </c>
      <c r="V25" s="78">
        <f t="shared" ca="1" si="13"/>
        <v>35.5</v>
      </c>
      <c r="W25" s="78">
        <f t="shared" ca="1" si="14"/>
        <v>28.9</v>
      </c>
      <c r="X25" s="78">
        <f t="shared" ca="1" si="15"/>
        <v>26.4</v>
      </c>
      <c r="Y25" s="78">
        <f t="shared" ca="1" si="16"/>
        <v>26.9</v>
      </c>
      <c r="Z25" s="78">
        <f t="shared" ca="1" si="17"/>
        <v>32.9</v>
      </c>
      <c r="AA25" s="87">
        <f t="shared" ca="1" si="18"/>
        <v>36.6</v>
      </c>
      <c r="AB25" s="76">
        <f t="shared" ca="1" si="1"/>
        <v>0.4022988505747126</v>
      </c>
      <c r="AC25" s="76">
        <f t="shared" ca="1" si="2"/>
        <v>0.26643598615916964</v>
      </c>
    </row>
    <row r="26" spans="2:29" s="112" customFormat="1" ht="18" customHeight="1" x14ac:dyDescent="0.2">
      <c r="B26" s="51" t="s">
        <v>57</v>
      </c>
      <c r="C26" s="68" t="s">
        <v>57</v>
      </c>
      <c r="D26" s="49">
        <v>3.8</v>
      </c>
      <c r="E26" s="49">
        <v>3.6</v>
      </c>
      <c r="F26" s="49">
        <v>3.6</v>
      </c>
      <c r="G26" s="49">
        <v>3.7</v>
      </c>
      <c r="H26" s="49">
        <v>3.6</v>
      </c>
      <c r="I26" s="49">
        <v>3.6</v>
      </c>
      <c r="J26" s="49">
        <v>3.3</v>
      </c>
      <c r="K26" s="49">
        <v>3.3</v>
      </c>
      <c r="L26" s="49">
        <v>3.4</v>
      </c>
      <c r="M26" s="49">
        <v>3.3</v>
      </c>
      <c r="O26" s="141"/>
      <c r="P26" s="22" t="s">
        <v>22</v>
      </c>
      <c r="Q26" s="115"/>
      <c r="R26" s="81">
        <f t="shared" ca="1" si="9"/>
        <v>7.9</v>
      </c>
      <c r="S26" s="81">
        <f t="shared" ca="1" si="10"/>
        <v>6.8</v>
      </c>
      <c r="T26" s="81">
        <f t="shared" ca="1" si="11"/>
        <v>1.7</v>
      </c>
      <c r="U26" s="81">
        <f t="shared" ca="1" si="12"/>
        <v>3.9</v>
      </c>
      <c r="V26" s="81">
        <f t="shared" ca="1" si="13"/>
        <v>7.8</v>
      </c>
      <c r="W26" s="81">
        <f t="shared" ca="1" si="14"/>
        <v>0.2</v>
      </c>
      <c r="X26" s="81">
        <f t="shared" ca="1" si="15"/>
        <v>5.3</v>
      </c>
      <c r="Y26" s="81">
        <f t="shared" ca="1" si="16"/>
        <v>-4.2</v>
      </c>
      <c r="Z26" s="81">
        <f t="shared" ca="1" si="17"/>
        <v>5.9</v>
      </c>
      <c r="AA26" s="24">
        <f t="shared" ca="1" si="18"/>
        <v>6.4</v>
      </c>
      <c r="AB26" s="79">
        <f t="shared" ca="1" si="1"/>
        <v>-0.18987341772151897</v>
      </c>
      <c r="AC26" s="79">
        <f t="shared" ca="1" si="2"/>
        <v>31</v>
      </c>
    </row>
    <row r="27" spans="2:29" s="112" customFormat="1" ht="18" customHeight="1" x14ac:dyDescent="0.2">
      <c r="B27" s="51" t="s">
        <v>58</v>
      </c>
      <c r="C27" s="68" t="s">
        <v>58</v>
      </c>
      <c r="D27" s="49">
        <v>1.1000000000000001</v>
      </c>
      <c r="E27" s="49">
        <v>0.3</v>
      </c>
      <c r="F27" s="49">
        <v>0</v>
      </c>
      <c r="G27" s="49">
        <v>0.1</v>
      </c>
      <c r="H27" s="49">
        <v>0.8</v>
      </c>
      <c r="I27" s="49">
        <v>0.5</v>
      </c>
      <c r="J27" s="49">
        <v>1</v>
      </c>
      <c r="K27" s="49">
        <v>0.2</v>
      </c>
      <c r="L27" s="49">
        <v>0.6</v>
      </c>
      <c r="M27" s="49">
        <v>0.5</v>
      </c>
      <c r="O27" s="142" t="s">
        <v>23</v>
      </c>
      <c r="P27" s="19" t="s">
        <v>13</v>
      </c>
      <c r="Q27" s="114"/>
      <c r="R27" s="80">
        <f t="shared" ca="1" si="9"/>
        <v>3.8</v>
      </c>
      <c r="S27" s="80">
        <f t="shared" ca="1" si="10"/>
        <v>3.6</v>
      </c>
      <c r="T27" s="80">
        <f t="shared" ca="1" si="11"/>
        <v>3.6</v>
      </c>
      <c r="U27" s="80">
        <f t="shared" ca="1" si="12"/>
        <v>3.7</v>
      </c>
      <c r="V27" s="80">
        <f t="shared" ca="1" si="13"/>
        <v>3.6</v>
      </c>
      <c r="W27" s="80">
        <f t="shared" ca="1" si="14"/>
        <v>3.6</v>
      </c>
      <c r="X27" s="80">
        <f t="shared" ca="1" si="15"/>
        <v>3.3</v>
      </c>
      <c r="Y27" s="80">
        <f t="shared" ca="1" si="16"/>
        <v>3.3</v>
      </c>
      <c r="Z27" s="80">
        <f t="shared" ca="1" si="17"/>
        <v>3.4</v>
      </c>
      <c r="AA27" s="21">
        <f t="shared" ca="1" si="18"/>
        <v>3.3</v>
      </c>
      <c r="AB27" s="76">
        <f t="shared" ca="1" si="1"/>
        <v>-0.13157894736842105</v>
      </c>
      <c r="AC27" s="76">
        <f t="shared" ca="1" si="2"/>
        <v>-8.3333333333333412E-2</v>
      </c>
    </row>
    <row r="28" spans="2:29" s="112" customFormat="1" ht="18" customHeight="1" x14ac:dyDescent="0.2">
      <c r="B28" s="51" t="s">
        <v>59</v>
      </c>
      <c r="C28" s="68" t="s">
        <v>59</v>
      </c>
      <c r="D28" s="49">
        <v>4.9000000000000004</v>
      </c>
      <c r="E28" s="49">
        <v>3.9</v>
      </c>
      <c r="F28" s="49">
        <v>3.6</v>
      </c>
      <c r="G28" s="49">
        <v>3.8</v>
      </c>
      <c r="H28" s="49">
        <v>4.3</v>
      </c>
      <c r="I28" s="49">
        <v>4.0999999999999996</v>
      </c>
      <c r="J28" s="49">
        <v>4.3</v>
      </c>
      <c r="K28" s="49">
        <v>3.5</v>
      </c>
      <c r="L28" s="49">
        <v>4</v>
      </c>
      <c r="M28" s="49">
        <v>3.8</v>
      </c>
      <c r="O28" s="143"/>
      <c r="P28" s="22" t="s">
        <v>24</v>
      </c>
      <c r="Q28" s="114"/>
      <c r="R28" s="78">
        <f t="shared" ca="1" si="9"/>
        <v>1.1000000000000001</v>
      </c>
      <c r="S28" s="78">
        <f t="shared" ca="1" si="10"/>
        <v>0.3</v>
      </c>
      <c r="T28" s="78">
        <f t="shared" ca="1" si="11"/>
        <v>0</v>
      </c>
      <c r="U28" s="78">
        <f t="shared" ca="1" si="12"/>
        <v>0.1</v>
      </c>
      <c r="V28" s="78">
        <f t="shared" ca="1" si="13"/>
        <v>0.8</v>
      </c>
      <c r="W28" s="78">
        <f t="shared" ca="1" si="14"/>
        <v>0.5</v>
      </c>
      <c r="X28" s="78">
        <f t="shared" ca="1" si="15"/>
        <v>1</v>
      </c>
      <c r="Y28" s="78">
        <f t="shared" ca="1" si="16"/>
        <v>0.2</v>
      </c>
      <c r="Z28" s="78">
        <f t="shared" ca="1" si="17"/>
        <v>0.6</v>
      </c>
      <c r="AA28" s="87">
        <f t="shared" ca="1" si="18"/>
        <v>0.5</v>
      </c>
      <c r="AB28" s="76">
        <f t="shared" ca="1" si="1"/>
        <v>-0.54545454545454553</v>
      </c>
      <c r="AC28" s="76">
        <f t="shared" ca="1" si="2"/>
        <v>0</v>
      </c>
    </row>
    <row r="29" spans="2:29" s="112" customFormat="1" ht="18" customHeight="1" x14ac:dyDescent="0.2">
      <c r="B29" s="51" t="s">
        <v>60</v>
      </c>
      <c r="C29" s="68" t="s">
        <v>60</v>
      </c>
      <c r="D29" s="49">
        <v>0.9</v>
      </c>
      <c r="E29" s="49">
        <v>0.5</v>
      </c>
      <c r="F29" s="49">
        <v>0.6</v>
      </c>
      <c r="G29" s="49">
        <v>0.8</v>
      </c>
      <c r="H29" s="49">
        <v>0.8</v>
      </c>
      <c r="I29" s="49">
        <v>0.8</v>
      </c>
      <c r="J29" s="49">
        <v>0.8</v>
      </c>
      <c r="K29" s="49">
        <v>0.6</v>
      </c>
      <c r="L29" s="49">
        <v>0.5</v>
      </c>
      <c r="M29" s="49">
        <v>0.5</v>
      </c>
      <c r="O29" s="143"/>
      <c r="P29" s="30" t="s">
        <v>25</v>
      </c>
      <c r="Q29" s="114"/>
      <c r="R29" s="84">
        <f t="shared" ca="1" si="9"/>
        <v>4.9000000000000004</v>
      </c>
      <c r="S29" s="84">
        <f t="shared" ca="1" si="10"/>
        <v>3.9</v>
      </c>
      <c r="T29" s="84">
        <f t="shared" ca="1" si="11"/>
        <v>3.6</v>
      </c>
      <c r="U29" s="84">
        <f t="shared" ca="1" si="12"/>
        <v>3.8</v>
      </c>
      <c r="V29" s="84">
        <f t="shared" ca="1" si="13"/>
        <v>4.3</v>
      </c>
      <c r="W29" s="84">
        <f t="shared" ca="1" si="14"/>
        <v>4.0999999999999996</v>
      </c>
      <c r="X29" s="84">
        <f t="shared" ca="1" si="15"/>
        <v>4.3</v>
      </c>
      <c r="Y29" s="84">
        <f t="shared" ca="1" si="16"/>
        <v>3.5</v>
      </c>
      <c r="Z29" s="84">
        <f t="shared" ca="1" si="17"/>
        <v>4</v>
      </c>
      <c r="AA29" s="32">
        <f t="shared" ca="1" si="18"/>
        <v>3.8</v>
      </c>
      <c r="AB29" s="33">
        <f t="shared" ca="1" si="1"/>
        <v>-0.22448979591836743</v>
      </c>
      <c r="AC29" s="33">
        <f t="shared" ca="1" si="2"/>
        <v>-7.3170731707317041E-2</v>
      </c>
    </row>
    <row r="30" spans="2:29" s="112" customFormat="1" ht="18" customHeight="1" x14ac:dyDescent="0.2">
      <c r="B30" s="51" t="s">
        <v>61</v>
      </c>
      <c r="C30" s="68" t="s">
        <v>61</v>
      </c>
      <c r="D30" s="49">
        <v>1.2</v>
      </c>
      <c r="E30" s="49">
        <v>0.9</v>
      </c>
      <c r="F30" s="49">
        <v>0.8</v>
      </c>
      <c r="G30" s="49">
        <v>0.5</v>
      </c>
      <c r="H30" s="49">
        <v>1</v>
      </c>
      <c r="I30" s="49">
        <v>1.1000000000000001</v>
      </c>
      <c r="J30" s="49">
        <v>0.7</v>
      </c>
      <c r="K30" s="49">
        <v>1.3</v>
      </c>
      <c r="L30" s="49">
        <v>1.3</v>
      </c>
      <c r="M30" s="49">
        <v>1.2</v>
      </c>
      <c r="O30" s="143"/>
      <c r="P30" s="22" t="s">
        <v>26</v>
      </c>
      <c r="Q30" s="114"/>
      <c r="R30" s="78">
        <f t="shared" ca="1" si="9"/>
        <v>0.9</v>
      </c>
      <c r="S30" s="78">
        <f t="shared" ca="1" si="10"/>
        <v>0.5</v>
      </c>
      <c r="T30" s="78">
        <f t="shared" ca="1" si="11"/>
        <v>0.6</v>
      </c>
      <c r="U30" s="78">
        <f t="shared" ca="1" si="12"/>
        <v>0.8</v>
      </c>
      <c r="V30" s="78">
        <f t="shared" ca="1" si="13"/>
        <v>0.8</v>
      </c>
      <c r="W30" s="78">
        <f t="shared" ca="1" si="14"/>
        <v>0.8</v>
      </c>
      <c r="X30" s="78">
        <f t="shared" ca="1" si="15"/>
        <v>0.8</v>
      </c>
      <c r="Y30" s="78">
        <f t="shared" ca="1" si="16"/>
        <v>0.6</v>
      </c>
      <c r="Z30" s="78">
        <f t="shared" ca="1" si="17"/>
        <v>0.5</v>
      </c>
      <c r="AA30" s="87">
        <f t="shared" ca="1" si="18"/>
        <v>0.5</v>
      </c>
      <c r="AB30" s="76">
        <f t="shared" ca="1" si="1"/>
        <v>-0.44444444444444448</v>
      </c>
      <c r="AC30" s="76">
        <f t="shared" ca="1" si="2"/>
        <v>-0.37500000000000006</v>
      </c>
    </row>
    <row r="31" spans="2:29" s="112" customFormat="1" ht="18" customHeight="1" x14ac:dyDescent="0.2">
      <c r="B31" s="51" t="s">
        <v>62</v>
      </c>
      <c r="C31" s="68" t="s">
        <v>62</v>
      </c>
      <c r="D31" s="49">
        <v>0.8</v>
      </c>
      <c r="E31" s="49">
        <v>0.6</v>
      </c>
      <c r="F31" s="49">
        <v>0.6</v>
      </c>
      <c r="G31" s="49">
        <v>0.5</v>
      </c>
      <c r="H31" s="49">
        <v>0.6</v>
      </c>
      <c r="I31" s="49">
        <v>0.8</v>
      </c>
      <c r="J31" s="49">
        <v>0.9</v>
      </c>
      <c r="K31" s="49">
        <v>0.8</v>
      </c>
      <c r="L31" s="49">
        <v>0.6</v>
      </c>
      <c r="M31" s="49">
        <v>0.6</v>
      </c>
      <c r="O31" s="143"/>
      <c r="P31" s="22" t="s">
        <v>27</v>
      </c>
      <c r="Q31" s="114"/>
      <c r="R31" s="78">
        <f t="shared" ca="1" si="9"/>
        <v>1.2</v>
      </c>
      <c r="S31" s="78">
        <f t="shared" ca="1" si="10"/>
        <v>0.9</v>
      </c>
      <c r="T31" s="78">
        <f t="shared" ca="1" si="11"/>
        <v>0.8</v>
      </c>
      <c r="U31" s="78">
        <f t="shared" ca="1" si="12"/>
        <v>0.5</v>
      </c>
      <c r="V31" s="78">
        <f t="shared" ca="1" si="13"/>
        <v>1</v>
      </c>
      <c r="W31" s="78">
        <f t="shared" ca="1" si="14"/>
        <v>1.1000000000000001</v>
      </c>
      <c r="X31" s="78">
        <f t="shared" ca="1" si="15"/>
        <v>0.7</v>
      </c>
      <c r="Y31" s="78">
        <f t="shared" ca="1" si="16"/>
        <v>1.3</v>
      </c>
      <c r="Z31" s="78">
        <f t="shared" ca="1" si="17"/>
        <v>1.3</v>
      </c>
      <c r="AA31" s="87">
        <f t="shared" ca="1" si="18"/>
        <v>1.2</v>
      </c>
      <c r="AB31" s="76">
        <f t="shared" ca="1" si="1"/>
        <v>0</v>
      </c>
      <c r="AC31" s="76">
        <f t="shared" ca="1" si="2"/>
        <v>9.0909090909090787E-2</v>
      </c>
    </row>
    <row r="32" spans="2:29" s="112" customFormat="1" ht="18" customHeight="1" x14ac:dyDescent="0.2">
      <c r="B32" s="51" t="s">
        <v>63</v>
      </c>
      <c r="C32" s="68" t="s">
        <v>63</v>
      </c>
      <c r="D32" s="49">
        <v>2.9</v>
      </c>
      <c r="E32" s="49">
        <v>2</v>
      </c>
      <c r="F32" s="49">
        <v>2</v>
      </c>
      <c r="G32" s="49">
        <v>1.8</v>
      </c>
      <c r="H32" s="49">
        <v>2.4</v>
      </c>
      <c r="I32" s="49">
        <v>2.8</v>
      </c>
      <c r="J32" s="49">
        <v>2.5</v>
      </c>
      <c r="K32" s="49">
        <v>2.7</v>
      </c>
      <c r="L32" s="49">
        <v>2.5</v>
      </c>
      <c r="M32" s="49">
        <v>2.4</v>
      </c>
      <c r="O32" s="143"/>
      <c r="P32" s="22" t="s">
        <v>28</v>
      </c>
      <c r="Q32" s="114"/>
      <c r="R32" s="78">
        <f t="shared" ca="1" si="9"/>
        <v>0.8</v>
      </c>
      <c r="S32" s="78">
        <f t="shared" ca="1" si="10"/>
        <v>0.6</v>
      </c>
      <c r="T32" s="78">
        <f t="shared" ca="1" si="11"/>
        <v>0.6</v>
      </c>
      <c r="U32" s="78">
        <f t="shared" ca="1" si="12"/>
        <v>0.5</v>
      </c>
      <c r="V32" s="78">
        <f t="shared" ca="1" si="13"/>
        <v>0.6</v>
      </c>
      <c r="W32" s="78">
        <f t="shared" ca="1" si="14"/>
        <v>0.8</v>
      </c>
      <c r="X32" s="78">
        <f t="shared" ca="1" si="15"/>
        <v>0.9</v>
      </c>
      <c r="Y32" s="78">
        <f t="shared" ca="1" si="16"/>
        <v>0.8</v>
      </c>
      <c r="Z32" s="78">
        <f t="shared" ca="1" si="17"/>
        <v>0.6</v>
      </c>
      <c r="AA32" s="87">
        <f t="shared" ca="1" si="18"/>
        <v>0.6</v>
      </c>
      <c r="AB32" s="76">
        <f t="shared" ca="1" si="1"/>
        <v>-0.25000000000000006</v>
      </c>
      <c r="AC32" s="76">
        <f t="shared" ca="1" si="2"/>
        <v>-0.25000000000000006</v>
      </c>
    </row>
    <row r="33" spans="2:29" s="112" customFormat="1" ht="18" customHeight="1" x14ac:dyDescent="0.2">
      <c r="B33" s="51" t="s">
        <v>64</v>
      </c>
      <c r="C33" s="68" t="s">
        <v>64</v>
      </c>
      <c r="D33" s="49">
        <v>0.9</v>
      </c>
      <c r="E33" s="49">
        <v>0.8</v>
      </c>
      <c r="F33" s="49">
        <v>1.3</v>
      </c>
      <c r="G33" s="49">
        <v>1.3</v>
      </c>
      <c r="H33" s="49">
        <v>1.2</v>
      </c>
      <c r="I33" s="49">
        <v>1.3</v>
      </c>
      <c r="J33" s="49">
        <v>1.1000000000000001</v>
      </c>
      <c r="K33" s="49">
        <v>1.3</v>
      </c>
      <c r="L33" s="49">
        <v>0.9</v>
      </c>
      <c r="M33" s="49">
        <v>0.9</v>
      </c>
      <c r="O33" s="143"/>
      <c r="P33" s="22" t="s">
        <v>29</v>
      </c>
      <c r="Q33" s="114"/>
      <c r="R33" s="78">
        <f t="shared" ca="1" si="9"/>
        <v>2.9</v>
      </c>
      <c r="S33" s="78">
        <f t="shared" ca="1" si="10"/>
        <v>2</v>
      </c>
      <c r="T33" s="78">
        <f t="shared" ca="1" si="11"/>
        <v>2</v>
      </c>
      <c r="U33" s="78">
        <f t="shared" ca="1" si="12"/>
        <v>1.8</v>
      </c>
      <c r="V33" s="78">
        <f t="shared" ca="1" si="13"/>
        <v>2.4</v>
      </c>
      <c r="W33" s="78">
        <f t="shared" ca="1" si="14"/>
        <v>2.8</v>
      </c>
      <c r="X33" s="78">
        <f t="shared" ca="1" si="15"/>
        <v>2.5</v>
      </c>
      <c r="Y33" s="78">
        <f t="shared" ca="1" si="16"/>
        <v>2.7</v>
      </c>
      <c r="Z33" s="78">
        <f t="shared" ca="1" si="17"/>
        <v>2.5</v>
      </c>
      <c r="AA33" s="87">
        <f t="shared" ca="1" si="18"/>
        <v>2.4</v>
      </c>
      <c r="AB33" s="76">
        <f t="shared" ca="1" si="1"/>
        <v>-0.17241379310344829</v>
      </c>
      <c r="AC33" s="76">
        <f t="shared" ca="1" si="2"/>
        <v>-0.14285714285714282</v>
      </c>
    </row>
    <row r="34" spans="2:29" s="112" customFormat="1" ht="18" customHeight="1" x14ac:dyDescent="0.2">
      <c r="B34" s="51" t="s">
        <v>65</v>
      </c>
      <c r="C34" s="68" t="s">
        <v>65</v>
      </c>
      <c r="D34" s="49">
        <v>3.7</v>
      </c>
      <c r="E34" s="49">
        <v>2.8</v>
      </c>
      <c r="F34" s="49">
        <v>3.3</v>
      </c>
      <c r="G34" s="49">
        <v>3.1</v>
      </c>
      <c r="H34" s="49">
        <v>3.6</v>
      </c>
      <c r="I34" s="49">
        <v>4.0999999999999996</v>
      </c>
      <c r="J34" s="49">
        <v>3.6</v>
      </c>
      <c r="K34" s="49">
        <v>4</v>
      </c>
      <c r="L34" s="49">
        <v>3.4</v>
      </c>
      <c r="M34" s="49">
        <v>3.3</v>
      </c>
      <c r="O34" s="143"/>
      <c r="P34" s="22" t="s">
        <v>30</v>
      </c>
      <c r="Q34" s="114"/>
      <c r="R34" s="78">
        <f t="shared" ca="1" si="9"/>
        <v>0.9</v>
      </c>
      <c r="S34" s="78">
        <f t="shared" ca="1" si="10"/>
        <v>0.8</v>
      </c>
      <c r="T34" s="78">
        <f t="shared" ca="1" si="11"/>
        <v>1.3</v>
      </c>
      <c r="U34" s="78">
        <f t="shared" ca="1" si="12"/>
        <v>1.3</v>
      </c>
      <c r="V34" s="78">
        <f t="shared" ca="1" si="13"/>
        <v>1.2</v>
      </c>
      <c r="W34" s="78">
        <f t="shared" ca="1" si="14"/>
        <v>1.3</v>
      </c>
      <c r="X34" s="78">
        <f t="shared" ca="1" si="15"/>
        <v>1.1000000000000001</v>
      </c>
      <c r="Y34" s="78">
        <f t="shared" ca="1" si="16"/>
        <v>1.3</v>
      </c>
      <c r="Z34" s="78">
        <f t="shared" ca="1" si="17"/>
        <v>0.9</v>
      </c>
      <c r="AA34" s="87">
        <f t="shared" ca="1" si="18"/>
        <v>0.9</v>
      </c>
      <c r="AB34" s="76">
        <f t="shared" ca="1" si="1"/>
        <v>0</v>
      </c>
      <c r="AC34" s="76">
        <f t="shared" ca="1" si="2"/>
        <v>-0.30769230769230771</v>
      </c>
    </row>
    <row r="35" spans="2:29" s="112" customFormat="1" ht="18" customHeight="1" x14ac:dyDescent="0.2">
      <c r="B35" s="51" t="s">
        <v>66</v>
      </c>
      <c r="C35" s="68" t="s">
        <v>66</v>
      </c>
      <c r="D35" s="49">
        <v>2.4</v>
      </c>
      <c r="E35" s="49">
        <v>2.1</v>
      </c>
      <c r="F35" s="49">
        <v>1.1000000000000001</v>
      </c>
      <c r="G35" s="49">
        <v>1.2</v>
      </c>
      <c r="H35" s="49">
        <v>1.8</v>
      </c>
      <c r="I35" s="49">
        <v>1.1000000000000001</v>
      </c>
      <c r="J35" s="49">
        <v>1.4</v>
      </c>
      <c r="K35" s="49">
        <v>0.7</v>
      </c>
      <c r="L35" s="49">
        <v>1.9</v>
      </c>
      <c r="M35" s="49">
        <v>1.8</v>
      </c>
      <c r="O35" s="143"/>
      <c r="P35" s="22" t="s">
        <v>31</v>
      </c>
      <c r="Q35" s="114"/>
      <c r="R35" s="78">
        <f t="shared" ca="1" si="9"/>
        <v>3.7</v>
      </c>
      <c r="S35" s="78">
        <f t="shared" ca="1" si="10"/>
        <v>2.8</v>
      </c>
      <c r="T35" s="78">
        <f t="shared" ca="1" si="11"/>
        <v>3.3</v>
      </c>
      <c r="U35" s="78">
        <f t="shared" ca="1" si="12"/>
        <v>3.1</v>
      </c>
      <c r="V35" s="78">
        <f t="shared" ca="1" si="13"/>
        <v>3.6</v>
      </c>
      <c r="W35" s="78">
        <f t="shared" ca="1" si="14"/>
        <v>4.0999999999999996</v>
      </c>
      <c r="X35" s="78">
        <f t="shared" ca="1" si="15"/>
        <v>3.6</v>
      </c>
      <c r="Y35" s="78">
        <f t="shared" ca="1" si="16"/>
        <v>4</v>
      </c>
      <c r="Z35" s="78">
        <f t="shared" ca="1" si="17"/>
        <v>3.4</v>
      </c>
      <c r="AA35" s="87">
        <f t="shared" ca="1" si="18"/>
        <v>3.3</v>
      </c>
      <c r="AB35" s="76">
        <f t="shared" ca="1" si="1"/>
        <v>-0.1081081081081082</v>
      </c>
      <c r="AC35" s="76">
        <f t="shared" ca="1" si="2"/>
        <v>-0.19512195121951217</v>
      </c>
    </row>
    <row r="36" spans="2:29" s="112" customFormat="1" ht="18" customHeight="1" x14ac:dyDescent="0.2">
      <c r="B36" s="51" t="s">
        <v>72</v>
      </c>
      <c r="C36" s="68" t="s">
        <v>72</v>
      </c>
      <c r="D36" s="49">
        <v>1.1000000000000001</v>
      </c>
      <c r="E36" s="49">
        <v>1.2</v>
      </c>
      <c r="F36" s="49">
        <v>0.3</v>
      </c>
      <c r="G36" s="49">
        <v>0.7</v>
      </c>
      <c r="H36" s="49">
        <v>0.8</v>
      </c>
      <c r="I36" s="49">
        <v>0</v>
      </c>
      <c r="J36" s="49">
        <v>0.6</v>
      </c>
      <c r="K36" s="49">
        <v>-0.5</v>
      </c>
      <c r="L36" s="49">
        <v>0.6</v>
      </c>
      <c r="M36" s="49">
        <v>0.6</v>
      </c>
      <c r="O36" s="143"/>
      <c r="P36" s="30" t="s">
        <v>32</v>
      </c>
      <c r="Q36" s="114"/>
      <c r="R36" s="84">
        <f t="shared" ca="1" si="9"/>
        <v>2.4</v>
      </c>
      <c r="S36" s="84">
        <f t="shared" ca="1" si="10"/>
        <v>2.1</v>
      </c>
      <c r="T36" s="84">
        <f t="shared" ca="1" si="11"/>
        <v>1.1000000000000001</v>
      </c>
      <c r="U36" s="84">
        <f t="shared" ca="1" si="12"/>
        <v>1.2</v>
      </c>
      <c r="V36" s="84">
        <f t="shared" ca="1" si="13"/>
        <v>1.8</v>
      </c>
      <c r="W36" s="84">
        <f t="shared" ca="1" si="14"/>
        <v>1.1000000000000001</v>
      </c>
      <c r="X36" s="84">
        <f t="shared" ca="1" si="15"/>
        <v>1.4</v>
      </c>
      <c r="Y36" s="84">
        <f t="shared" ca="1" si="16"/>
        <v>0.7</v>
      </c>
      <c r="Z36" s="84">
        <f t="shared" ca="1" si="17"/>
        <v>1.9</v>
      </c>
      <c r="AA36" s="32">
        <f t="shared" ca="1" si="18"/>
        <v>1.8</v>
      </c>
      <c r="AB36" s="33">
        <f t="shared" ca="1" si="1"/>
        <v>-0.24999999999999994</v>
      </c>
      <c r="AC36" s="33">
        <f t="shared" ca="1" si="2"/>
        <v>0.63636363636363624</v>
      </c>
    </row>
    <row r="37" spans="2:29" s="112" customFormat="1" ht="18" customHeight="1" x14ac:dyDescent="0.2">
      <c r="B37" s="51" t="s">
        <v>67</v>
      </c>
      <c r="C37" s="68" t="s">
        <v>94</v>
      </c>
      <c r="D37" s="49"/>
      <c r="E37" s="49">
        <v>0.4</v>
      </c>
      <c r="F37" s="49">
        <v>0.1</v>
      </c>
      <c r="G37" s="49">
        <v>0.2</v>
      </c>
      <c r="H37" s="49">
        <v>1</v>
      </c>
      <c r="I37" s="49">
        <v>0.3</v>
      </c>
      <c r="J37" s="49">
        <v>0.2</v>
      </c>
      <c r="K37" s="49">
        <v>0.4</v>
      </c>
      <c r="L37" s="49">
        <v>0.4</v>
      </c>
      <c r="M37" s="49"/>
      <c r="O37" s="143"/>
      <c r="P37" s="30" t="s">
        <v>33</v>
      </c>
      <c r="Q37" s="114"/>
      <c r="R37" s="84">
        <f t="shared" ca="1" si="9"/>
        <v>1.1000000000000001</v>
      </c>
      <c r="S37" s="84">
        <f t="shared" ca="1" si="10"/>
        <v>1.2</v>
      </c>
      <c r="T37" s="84">
        <f t="shared" ca="1" si="11"/>
        <v>0.3</v>
      </c>
      <c r="U37" s="84">
        <f t="shared" ca="1" si="12"/>
        <v>0.7</v>
      </c>
      <c r="V37" s="84">
        <f t="shared" ca="1" si="13"/>
        <v>0.8</v>
      </c>
      <c r="W37" s="84">
        <f t="shared" ca="1" si="14"/>
        <v>0</v>
      </c>
      <c r="X37" s="84">
        <f t="shared" ca="1" si="15"/>
        <v>0.6</v>
      </c>
      <c r="Y37" s="84">
        <f t="shared" ca="1" si="16"/>
        <v>-0.5</v>
      </c>
      <c r="Z37" s="84">
        <f t="shared" ca="1" si="17"/>
        <v>0.6</v>
      </c>
      <c r="AA37" s="32">
        <f t="shared" ca="1" si="18"/>
        <v>0.6</v>
      </c>
      <c r="AB37" s="33">
        <f t="shared" ca="1" si="1"/>
        <v>-0.45454545454545459</v>
      </c>
      <c r="AC37" s="33" t="str">
        <f t="shared" ca="1" si="2"/>
        <v/>
      </c>
    </row>
    <row r="38" spans="2:29" s="112" customFormat="1" ht="18" customHeight="1" x14ac:dyDescent="0.2">
      <c r="B38" s="51" t="s">
        <v>68</v>
      </c>
      <c r="C38" s="68" t="s">
        <v>68</v>
      </c>
      <c r="D38" s="49"/>
      <c r="E38" s="49">
        <v>0</v>
      </c>
      <c r="F38" s="49">
        <v>0</v>
      </c>
      <c r="G38" s="49">
        <v>0</v>
      </c>
      <c r="H38" s="49">
        <v>0</v>
      </c>
      <c r="I38" s="49">
        <v>0</v>
      </c>
      <c r="J38" s="49">
        <v>0</v>
      </c>
      <c r="K38" s="49">
        <v>0.1</v>
      </c>
      <c r="L38" s="49">
        <v>0</v>
      </c>
      <c r="M38" s="49"/>
      <c r="O38" s="143"/>
      <c r="P38" s="22" t="s">
        <v>34</v>
      </c>
      <c r="Q38" s="114"/>
      <c r="R38" s="78">
        <f t="shared" ref="R38:Z39" ca="1" si="19">D37*OFFSET(T$109,MATCH($AC$1,$Q$109:$Q$110,0)-1,0)</f>
        <v>0</v>
      </c>
      <c r="S38" s="78">
        <f t="shared" ca="1" si="19"/>
        <v>0.4</v>
      </c>
      <c r="T38" s="78">
        <f t="shared" ca="1" si="19"/>
        <v>0.1</v>
      </c>
      <c r="U38" s="78">
        <f t="shared" ca="1" si="19"/>
        <v>0.2</v>
      </c>
      <c r="V38" s="78">
        <f t="shared" ca="1" si="19"/>
        <v>1</v>
      </c>
      <c r="W38" s="78">
        <f t="shared" ca="1" si="19"/>
        <v>0.3</v>
      </c>
      <c r="X38" s="78">
        <f t="shared" ca="1" si="19"/>
        <v>0.2</v>
      </c>
      <c r="Y38" s="78">
        <f t="shared" ca="1" si="19"/>
        <v>0.4</v>
      </c>
      <c r="Z38" s="78">
        <f t="shared" ca="1" si="19"/>
        <v>0.4</v>
      </c>
      <c r="AA38" s="78"/>
      <c r="AB38" s="33" t="str">
        <f t="shared" si="1"/>
        <v/>
      </c>
      <c r="AC38" s="33" t="str">
        <f t="shared" si="2"/>
        <v/>
      </c>
    </row>
    <row r="39" spans="2:29" s="112" customFormat="1" ht="18" customHeight="1" x14ac:dyDescent="0.2">
      <c r="B39" s="51" t="s">
        <v>69</v>
      </c>
      <c r="C39" s="68" t="s">
        <v>69</v>
      </c>
      <c r="D39" s="49"/>
      <c r="E39" s="49">
        <v>0</v>
      </c>
      <c r="F39" s="49">
        <v>0</v>
      </c>
      <c r="G39" s="49">
        <v>0.1</v>
      </c>
      <c r="H39" s="49">
        <v>0.1</v>
      </c>
      <c r="I39" s="49">
        <v>0</v>
      </c>
      <c r="J39" s="49">
        <v>0.1</v>
      </c>
      <c r="K39" s="49">
        <v>0</v>
      </c>
      <c r="L39" s="49">
        <v>0</v>
      </c>
      <c r="M39" s="49"/>
      <c r="O39" s="143"/>
      <c r="P39" s="22" t="s">
        <v>35</v>
      </c>
      <c r="Q39" s="114"/>
      <c r="R39" s="78">
        <f t="shared" ca="1" si="19"/>
        <v>0</v>
      </c>
      <c r="S39" s="78">
        <f t="shared" ca="1" si="19"/>
        <v>0</v>
      </c>
      <c r="T39" s="78">
        <f t="shared" ca="1" si="19"/>
        <v>0</v>
      </c>
      <c r="U39" s="78">
        <f t="shared" ca="1" si="19"/>
        <v>0</v>
      </c>
      <c r="V39" s="78">
        <f t="shared" ca="1" si="19"/>
        <v>0</v>
      </c>
      <c r="W39" s="78">
        <f t="shared" ca="1" si="19"/>
        <v>0</v>
      </c>
      <c r="X39" s="78">
        <f t="shared" ca="1" si="19"/>
        <v>0</v>
      </c>
      <c r="Y39" s="78">
        <f t="shared" ca="1" si="19"/>
        <v>0.1</v>
      </c>
      <c r="Z39" s="78">
        <f t="shared" ca="1" si="19"/>
        <v>0</v>
      </c>
      <c r="AA39" s="78"/>
      <c r="AB39" s="33" t="str">
        <f t="shared" si="1"/>
        <v/>
      </c>
      <c r="AC39" s="33" t="str">
        <f t="shared" si="2"/>
        <v/>
      </c>
    </row>
    <row r="40" spans="2:29" s="112" customFormat="1" ht="18" customHeight="1" x14ac:dyDescent="0.2">
      <c r="B40" s="51" t="s">
        <v>70</v>
      </c>
      <c r="C40" s="68" t="s">
        <v>70</v>
      </c>
      <c r="D40" s="59">
        <v>1.1000000000000001</v>
      </c>
      <c r="E40" s="59">
        <v>0.7</v>
      </c>
      <c r="F40" s="59">
        <v>0.2</v>
      </c>
      <c r="G40" s="59">
        <v>0.4</v>
      </c>
      <c r="H40" s="59">
        <v>-0.4</v>
      </c>
      <c r="I40" s="59">
        <v>-0.3</v>
      </c>
      <c r="J40" s="59">
        <v>0.3</v>
      </c>
      <c r="K40" s="59">
        <v>-1</v>
      </c>
      <c r="L40" s="59">
        <v>0.2</v>
      </c>
      <c r="M40" s="59">
        <v>0.6</v>
      </c>
      <c r="O40" s="143"/>
      <c r="P40" s="22" t="s">
        <v>36</v>
      </c>
      <c r="Q40" s="114"/>
      <c r="R40" s="78"/>
      <c r="S40" s="78">
        <f t="shared" ref="S40:Z41" ca="1" si="20">E39*OFFSET(U$109,MATCH($AC$1,$Q$109:$Q$110,0)-1,0)</f>
        <v>0</v>
      </c>
      <c r="T40" s="78">
        <f t="shared" ca="1" si="20"/>
        <v>0</v>
      </c>
      <c r="U40" s="78">
        <f t="shared" ca="1" si="20"/>
        <v>0.1</v>
      </c>
      <c r="V40" s="78">
        <f t="shared" ca="1" si="20"/>
        <v>0.1</v>
      </c>
      <c r="W40" s="78">
        <f t="shared" ca="1" si="20"/>
        <v>0</v>
      </c>
      <c r="X40" s="78">
        <f t="shared" ca="1" si="20"/>
        <v>0.1</v>
      </c>
      <c r="Y40" s="78">
        <f t="shared" ca="1" si="20"/>
        <v>0</v>
      </c>
      <c r="Z40" s="78">
        <f t="shared" ca="1" si="20"/>
        <v>0</v>
      </c>
      <c r="AA40" s="78"/>
      <c r="AB40" s="33" t="str">
        <f t="shared" si="1"/>
        <v/>
      </c>
      <c r="AC40" s="33" t="str">
        <f t="shared" si="2"/>
        <v/>
      </c>
    </row>
    <row r="41" spans="2:29" s="112" customFormat="1" ht="18" customHeight="1" thickBot="1" x14ac:dyDescent="0.25">
      <c r="C41"/>
      <c r="D41"/>
      <c r="E41"/>
      <c r="F41"/>
      <c r="G41"/>
      <c r="H41"/>
      <c r="I41"/>
      <c r="J41"/>
      <c r="K41"/>
      <c r="L41"/>
      <c r="M41"/>
      <c r="O41" s="144"/>
      <c r="P41" s="34" t="s">
        <v>37</v>
      </c>
      <c r="Q41" s="113"/>
      <c r="R41" s="85">
        <f ca="1">D40*OFFSET(T$109,MATCH($AC$1,$Q$109:$Q$110,0)-1,0)</f>
        <v>1.1000000000000001</v>
      </c>
      <c r="S41" s="85">
        <f t="shared" ca="1" si="20"/>
        <v>0.7</v>
      </c>
      <c r="T41" s="85">
        <f t="shared" ca="1" si="20"/>
        <v>0.2</v>
      </c>
      <c r="U41" s="85">
        <f t="shared" ca="1" si="20"/>
        <v>0.4</v>
      </c>
      <c r="V41" s="85">
        <f t="shared" ca="1" si="20"/>
        <v>-0.4</v>
      </c>
      <c r="W41" s="85">
        <f t="shared" ca="1" si="20"/>
        <v>-0.3</v>
      </c>
      <c r="X41" s="85">
        <f t="shared" ca="1" si="20"/>
        <v>0.3</v>
      </c>
      <c r="Y41" s="85">
        <f t="shared" ca="1" si="20"/>
        <v>-1</v>
      </c>
      <c r="Z41" s="85">
        <f t="shared" ca="1" si="20"/>
        <v>0.2</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111" customFormat="1" x14ac:dyDescent="0.2">
      <c r="C45"/>
      <c r="D45"/>
      <c r="E45"/>
      <c r="F45"/>
      <c r="G45"/>
      <c r="H45"/>
      <c r="I45"/>
      <c r="J45"/>
      <c r="K45"/>
      <c r="L45"/>
      <c r="M45"/>
      <c r="O45" s="91" t="str">
        <f>$P21&amp;CHAR(10)&amp;$O$1</f>
        <v>Landings per kW day at sea (kg)
Low Activity vessels U10m</v>
      </c>
      <c r="Q45" s="91"/>
      <c r="R45" s="91"/>
      <c r="S45" s="91"/>
      <c r="T45" s="91"/>
      <c r="U45" s="91"/>
      <c r="Y45" s="91" t="str">
        <f>$P24&amp;CHAR(10)&amp;$O$1</f>
        <v>Operating profit per kW day at sea (£)
Low Activity vessels U10m</v>
      </c>
      <c r="Z45" s="91"/>
    </row>
    <row r="46" spans="2:29" s="111" customFormat="1" x14ac:dyDescent="0.2">
      <c r="C46"/>
      <c r="D46"/>
      <c r="E46"/>
      <c r="F46"/>
      <c r="G46"/>
      <c r="H46"/>
      <c r="I46"/>
      <c r="J46"/>
      <c r="K46"/>
      <c r="L46"/>
      <c r="M46"/>
      <c r="O46" s="91" t="str">
        <f>$P22&amp;CHAR(10)&amp;$O$1</f>
        <v>Fishing Income per kW day at sea (£)
Low Activity vessels U10m</v>
      </c>
    </row>
    <row r="47" spans="2:29" s="111" customFormat="1" x14ac:dyDescent="0.2">
      <c r="C47"/>
      <c r="D47"/>
      <c r="E47"/>
      <c r="F47"/>
      <c r="G47"/>
      <c r="H47"/>
      <c r="I47"/>
      <c r="J47"/>
      <c r="K47"/>
      <c r="L47"/>
      <c r="M47"/>
      <c r="O47" s="91" t="str">
        <f>$P20&amp;CHAR(10)&amp;$O$1</f>
        <v>Average price per tonne landed (£)
Low Activity vessels U10m</v>
      </c>
    </row>
    <row r="48" spans="2:29" s="111" customFormat="1" x14ac:dyDescent="0.2">
      <c r="C48"/>
      <c r="D48"/>
      <c r="E48"/>
      <c r="F48"/>
      <c r="G48"/>
      <c r="H48"/>
      <c r="I48"/>
      <c r="J48"/>
      <c r="K48"/>
      <c r="L48"/>
      <c r="M48"/>
    </row>
    <row r="49" spans="3:26" s="111" customFormat="1" x14ac:dyDescent="0.2">
      <c r="C49"/>
      <c r="D49"/>
      <c r="E49"/>
      <c r="F49"/>
      <c r="G49"/>
      <c r="H49"/>
      <c r="I49"/>
      <c r="J49"/>
      <c r="K49"/>
      <c r="L49"/>
      <c r="M49"/>
    </row>
    <row r="50" spans="3:26" s="111" customFormat="1" x14ac:dyDescent="0.2">
      <c r="C50"/>
      <c r="D50"/>
      <c r="E50"/>
      <c r="F50"/>
      <c r="G50"/>
      <c r="H50"/>
      <c r="I50"/>
      <c r="J50"/>
      <c r="K50"/>
      <c r="L50"/>
      <c r="M50"/>
    </row>
    <row r="51" spans="3:26" s="111" customFormat="1" x14ac:dyDescent="0.2">
      <c r="C51"/>
      <c r="D51"/>
      <c r="E51"/>
      <c r="F51"/>
      <c r="G51"/>
      <c r="H51"/>
      <c r="I51"/>
      <c r="J51"/>
      <c r="K51"/>
      <c r="L51"/>
      <c r="M51"/>
    </row>
    <row r="52" spans="3:26" s="111" customFormat="1" x14ac:dyDescent="0.2">
      <c r="C52"/>
      <c r="D52"/>
      <c r="E52"/>
      <c r="F52"/>
      <c r="G52"/>
      <c r="H52"/>
      <c r="I52"/>
      <c r="J52"/>
      <c r="K52"/>
      <c r="L52"/>
      <c r="M52"/>
    </row>
    <row r="53" spans="3:26" s="111" customFormat="1" x14ac:dyDescent="0.2">
      <c r="C53"/>
      <c r="D53"/>
      <c r="E53"/>
      <c r="F53"/>
      <c r="G53"/>
      <c r="H53"/>
      <c r="I53"/>
      <c r="J53"/>
      <c r="K53"/>
      <c r="L53"/>
      <c r="M53"/>
    </row>
    <row r="54" spans="3:26" s="111" customFormat="1" x14ac:dyDescent="0.2">
      <c r="C54"/>
      <c r="D54"/>
      <c r="E54"/>
      <c r="F54"/>
      <c r="G54"/>
      <c r="H54"/>
      <c r="I54"/>
      <c r="J54"/>
      <c r="K54"/>
      <c r="L54"/>
      <c r="M54"/>
    </row>
    <row r="55" spans="3:26" s="111" customFormat="1" x14ac:dyDescent="0.2">
      <c r="C55"/>
      <c r="D55"/>
      <c r="E55"/>
      <c r="F55"/>
      <c r="G55"/>
      <c r="H55"/>
      <c r="I55"/>
      <c r="J55"/>
      <c r="K55"/>
      <c r="L55"/>
      <c r="M55"/>
    </row>
    <row r="56" spans="3:26" s="111" customFormat="1" x14ac:dyDescent="0.2">
      <c r="C56"/>
      <c r="D56"/>
      <c r="E56"/>
      <c r="F56"/>
      <c r="G56"/>
      <c r="H56"/>
      <c r="I56"/>
      <c r="J56"/>
      <c r="K56"/>
      <c r="L56"/>
      <c r="M56"/>
    </row>
    <row r="57" spans="3:26" s="111" customFormat="1" x14ac:dyDescent="0.2">
      <c r="C57"/>
      <c r="D57"/>
      <c r="E57"/>
      <c r="F57"/>
      <c r="G57"/>
      <c r="H57"/>
      <c r="I57"/>
      <c r="J57"/>
      <c r="K57"/>
      <c r="L57"/>
      <c r="M57"/>
    </row>
    <row r="58" spans="3:26" s="111" customFormat="1" x14ac:dyDescent="0.2">
      <c r="C58"/>
      <c r="D58"/>
      <c r="E58"/>
      <c r="F58"/>
      <c r="G58"/>
      <c r="H58"/>
      <c r="I58"/>
      <c r="J58"/>
      <c r="K58"/>
      <c r="L58"/>
      <c r="M58"/>
      <c r="O58" s="91"/>
      <c r="Q58" s="91"/>
      <c r="R58" s="91"/>
      <c r="S58" s="91"/>
    </row>
    <row r="59" spans="3:26" s="111" customFormat="1" x14ac:dyDescent="0.2">
      <c r="C59"/>
      <c r="D59"/>
      <c r="E59"/>
      <c r="F59"/>
      <c r="G59"/>
      <c r="H59"/>
      <c r="I59"/>
      <c r="J59"/>
      <c r="K59"/>
      <c r="L59"/>
      <c r="M59"/>
      <c r="P59" s="91" t="str">
        <f>$P23&amp;CHAR(10)&amp;$O$1</f>
        <v>Total operating cost per kW day at sea (£)
Low Activity vessels U10m</v>
      </c>
      <c r="T59" s="91" t="str">
        <f>$P20&amp;CHAR(10)&amp;$O$1</f>
        <v>Average price per tonne landed (£)
Low Activity vessels U10m</v>
      </c>
      <c r="Y59" s="91" t="str">
        <f>"Average annual operating profit per vessel (£'000)"&amp;CHAR(10)&amp;$O$1</f>
        <v>Average annual operating profit per vessel (£'000)
Low Activity vessels U10m</v>
      </c>
      <c r="Z59" s="91"/>
    </row>
    <row r="60" spans="3:26" s="111" customFormat="1" x14ac:dyDescent="0.2">
      <c r="C60"/>
      <c r="D60"/>
      <c r="E60"/>
      <c r="F60"/>
      <c r="G60"/>
      <c r="H60"/>
      <c r="I60"/>
      <c r="J60"/>
      <c r="K60"/>
      <c r="L60"/>
      <c r="M60"/>
    </row>
    <row r="61" spans="3:26" s="111" customFormat="1" x14ac:dyDescent="0.2">
      <c r="C61"/>
      <c r="D61"/>
      <c r="E61"/>
      <c r="F61"/>
      <c r="G61"/>
      <c r="H61"/>
      <c r="I61"/>
      <c r="J61"/>
      <c r="K61"/>
      <c r="L61"/>
      <c r="M61"/>
    </row>
    <row r="62" spans="3:26" s="111" customFormat="1" x14ac:dyDescent="0.2">
      <c r="C62"/>
      <c r="D62"/>
      <c r="E62"/>
      <c r="F62"/>
      <c r="G62"/>
      <c r="H62"/>
      <c r="I62"/>
      <c r="J62"/>
      <c r="K62"/>
      <c r="L62"/>
      <c r="M62"/>
    </row>
    <row r="63" spans="3:26" s="111" customFormat="1" x14ac:dyDescent="0.2">
      <c r="C63"/>
      <c r="D63"/>
      <c r="E63"/>
      <c r="F63"/>
      <c r="G63"/>
      <c r="H63"/>
      <c r="I63"/>
      <c r="J63"/>
      <c r="K63"/>
      <c r="L63"/>
      <c r="M63"/>
    </row>
    <row r="64" spans="3:26" s="111" customFormat="1" x14ac:dyDescent="0.2">
      <c r="C64"/>
      <c r="D64"/>
      <c r="E64"/>
      <c r="F64"/>
      <c r="G64"/>
      <c r="H64"/>
      <c r="I64"/>
      <c r="J64"/>
      <c r="K64"/>
      <c r="L64"/>
      <c r="M64"/>
    </row>
    <row r="65" spans="3:23" s="111" customFormat="1" x14ac:dyDescent="0.2">
      <c r="C65"/>
      <c r="D65"/>
      <c r="E65"/>
      <c r="F65"/>
      <c r="G65"/>
      <c r="H65"/>
      <c r="I65"/>
      <c r="J65"/>
      <c r="K65"/>
      <c r="L65"/>
      <c r="M65"/>
    </row>
    <row r="66" spans="3:23" s="111" customFormat="1" x14ac:dyDescent="0.2">
      <c r="C66"/>
      <c r="D66"/>
      <c r="E66"/>
      <c r="F66"/>
      <c r="G66"/>
      <c r="H66"/>
      <c r="I66"/>
      <c r="J66"/>
      <c r="K66"/>
      <c r="L66"/>
      <c r="M66"/>
    </row>
    <row r="67" spans="3:23" s="111" customFormat="1" x14ac:dyDescent="0.2">
      <c r="C67"/>
      <c r="D67"/>
      <c r="E67"/>
      <c r="F67"/>
      <c r="G67"/>
      <c r="H67"/>
      <c r="I67"/>
      <c r="J67"/>
      <c r="K67"/>
      <c r="L67"/>
      <c r="M67"/>
    </row>
    <row r="68" spans="3:23" s="111" customFormat="1" x14ac:dyDescent="0.2">
      <c r="C68"/>
      <c r="D68"/>
      <c r="E68"/>
      <c r="F68"/>
      <c r="G68"/>
      <c r="H68"/>
      <c r="I68"/>
      <c r="J68"/>
      <c r="K68"/>
      <c r="L68"/>
      <c r="M68"/>
    </row>
    <row r="69" spans="3:23" s="111" customFormat="1" x14ac:dyDescent="0.2">
      <c r="C69"/>
      <c r="D69"/>
      <c r="E69"/>
      <c r="F69"/>
      <c r="G69"/>
      <c r="H69"/>
      <c r="I69"/>
      <c r="J69"/>
      <c r="K69"/>
      <c r="L69"/>
      <c r="M69"/>
    </row>
    <row r="70" spans="3:23" s="111"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'U10m Low activity'!R3:AA3</xm:f>
              <xm:sqref>Q3</xm:sqref>
            </x14:sparkline>
            <x14:sparkline>
              <xm:f>'U10m Low activity'!R4:AA4</xm:f>
              <xm:sqref>Q4</xm:sqref>
            </x14:sparkline>
            <x14:sparkline>
              <xm:f>'U10m Low activity'!R5:AA5</xm:f>
              <xm:sqref>Q5</xm:sqref>
            </x14:sparkline>
            <x14:sparkline>
              <xm:f>'U10m Low activity'!R6:AA6</xm:f>
              <xm:sqref>Q6</xm:sqref>
            </x14:sparkline>
            <x14:sparkline>
              <xm:f>'U10m Low activity'!R7:AA7</xm:f>
              <xm:sqref>Q7</xm:sqref>
            </x14:sparkline>
            <x14:sparkline>
              <xm:f>'U10m Low activity'!R8:AA8</xm:f>
              <xm:sqref>Q8</xm:sqref>
            </x14:sparkline>
            <x14:sparkline>
              <xm:f>'U10m Low activity'!R9:AA9</xm:f>
              <xm:sqref>Q9</xm:sqref>
            </x14:sparkline>
            <x14:sparkline>
              <xm:f>'U10m Low activity'!R10:AA10</xm:f>
              <xm:sqref>Q10</xm:sqref>
            </x14:sparkline>
            <x14:sparkline>
              <xm:f>'U10m Low activity'!R11:AA11</xm:f>
              <xm:sqref>Q11</xm:sqref>
            </x14:sparkline>
            <x14:sparkline>
              <xm:f>'U10m Low activity'!R12:AA12</xm:f>
              <xm:sqref>Q12</xm:sqref>
            </x14:sparkline>
            <x14:sparkline>
              <xm:f>'U10m Low activity'!R13:AA13</xm:f>
              <xm:sqref>Q13</xm:sqref>
            </x14:sparkline>
            <x14:sparkline>
              <xm:f>'U10m Low activity'!R14:AA14</xm:f>
              <xm:sqref>Q14</xm:sqref>
            </x14:sparkline>
            <x14:sparkline>
              <xm:f>'U10m Low activity'!R15:AA15</xm:f>
              <xm:sqref>Q15</xm:sqref>
            </x14:sparkline>
            <x14:sparkline>
              <xm:f>'U10m Low activity'!R16:AA16</xm:f>
              <xm:sqref>Q16</xm:sqref>
            </x14:sparkline>
            <x14:sparkline>
              <xm:f>'U10m Low activity'!R17:AA17</xm:f>
              <xm:sqref>Q17</xm:sqref>
            </x14:sparkline>
            <x14:sparkline>
              <xm:f>'U10m Low activity'!R18:AA18</xm:f>
              <xm:sqref>Q18</xm:sqref>
            </x14:sparkline>
            <x14:sparkline>
              <xm:f>'U10m Low activity'!R19:AA19</xm:f>
              <xm:sqref>Q19</xm:sqref>
            </x14:sparkline>
            <x14:sparkline>
              <xm:f>'U10m Low activity'!R20:AA20</xm:f>
              <xm:sqref>Q20</xm:sqref>
            </x14:sparkline>
            <x14:sparkline>
              <xm:f>'U10m Low activity'!R21:AA21</xm:f>
              <xm:sqref>Q21</xm:sqref>
            </x14:sparkline>
            <x14:sparkline>
              <xm:f>'U10m Low activity'!R22:AA22</xm:f>
              <xm:sqref>Q22</xm:sqref>
            </x14:sparkline>
            <x14:sparkline>
              <xm:f>'U10m Low activity'!R23:AA23</xm:f>
              <xm:sqref>Q23</xm:sqref>
            </x14:sparkline>
            <x14:sparkline>
              <xm:f>'U10m Low activity'!R24:AA24</xm:f>
              <xm:sqref>Q24</xm:sqref>
            </x14:sparkline>
            <x14:sparkline>
              <xm:f>'U10m Low activity'!R25:AA25</xm:f>
              <xm:sqref>Q25</xm:sqref>
            </x14:sparkline>
            <x14:sparkline>
              <xm:f>'U10m Low activity'!R26:AA26</xm:f>
              <xm:sqref>Q26</xm:sqref>
            </x14:sparkline>
            <x14:sparkline>
              <xm:f>'U10m Low activity'!R27:AA27</xm:f>
              <xm:sqref>Q27</xm:sqref>
            </x14:sparkline>
            <x14:sparkline>
              <xm:f>'U10m Low activity'!R28:AA28</xm:f>
              <xm:sqref>Q28</xm:sqref>
            </x14:sparkline>
            <x14:sparkline>
              <xm:f>'U10m Low activity'!R29:AA29</xm:f>
              <xm:sqref>Q29</xm:sqref>
            </x14:sparkline>
            <x14:sparkline>
              <xm:f>'U10m Low activity'!R30:AA30</xm:f>
              <xm:sqref>Q30</xm:sqref>
            </x14:sparkline>
            <x14:sparkline>
              <xm:f>'U10m Low activity'!R31:AA31</xm:f>
              <xm:sqref>Q31</xm:sqref>
            </x14:sparkline>
            <x14:sparkline>
              <xm:f>'U10m Low activity'!R32:AA32</xm:f>
              <xm:sqref>Q32</xm:sqref>
            </x14:sparkline>
            <x14:sparkline>
              <xm:f>'U10m Low activity'!R33:AA33</xm:f>
              <xm:sqref>Q33</xm:sqref>
            </x14:sparkline>
            <x14:sparkline>
              <xm:f>'U10m Low activity'!R34:AA34</xm:f>
              <xm:sqref>Q34</xm:sqref>
            </x14:sparkline>
            <x14:sparkline>
              <xm:f>'U10m Low activity'!R35:AA35</xm:f>
              <xm:sqref>Q35</xm:sqref>
            </x14:sparkline>
            <x14:sparkline>
              <xm:f>'U10m Low activity'!R36:AA36</xm:f>
              <xm:sqref>Q36</xm:sqref>
            </x14:sparkline>
            <x14:sparkline>
              <xm:f>'U10m Low activity'!R37:AA37</xm:f>
              <xm:sqref>Q37</xm:sqref>
            </x14:sparkline>
            <x14:sparkline>
              <xm:f>'U10m Low activity'!R38:AA38</xm:f>
              <xm:sqref>Q38</xm:sqref>
            </x14:sparkline>
            <x14:sparkline>
              <xm:f>'U10m Low activity'!R39:AA39</xm:f>
              <xm:sqref>Q39</xm:sqref>
            </x14:sparkline>
            <x14:sparkline>
              <xm:f>'U10m Low activity'!R40:AA40</xm:f>
              <xm:sqref>Q40</xm:sqref>
            </x14:sparkline>
            <x14:sparkline>
              <xm:f>'U10m Low activity'!R41:AA41</xm:f>
              <xm:sqref>Q41</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N1" zoomScale="85" zoomScaleNormal="85" zoomScalePageLayoutView="87" workbookViewId="0">
      <selection activeCell="AE12" sqref="AE12"/>
    </sheetView>
  </sheetViews>
  <sheetFormatPr defaultColWidth="9" defaultRowHeight="15" x14ac:dyDescent="0.2"/>
  <cols>
    <col min="1" max="1" width="4.625" style="110" hidden="1" customWidth="1"/>
    <col min="2" max="2" width="27.5" style="110" hidden="1" customWidth="1"/>
    <col min="3" max="3" width="24.25" hidden="1" customWidth="1"/>
    <col min="4" max="4" width="5" hidden="1" customWidth="1"/>
    <col min="5" max="7" width="4.25" hidden="1" customWidth="1"/>
    <col min="8" max="13" width="5" hidden="1" customWidth="1"/>
    <col min="14" max="14" width="9" style="110"/>
    <col min="15" max="15" width="6" style="110" customWidth="1"/>
    <col min="16" max="16" width="31.375" style="110" customWidth="1"/>
    <col min="17" max="17" width="10.625" style="110" customWidth="1"/>
    <col min="18" max="31" width="10.25" style="110" customWidth="1"/>
    <col min="32" max="16384" width="9" style="110"/>
  </cols>
  <sheetData>
    <row r="1" spans="2:31" s="111" customFormat="1" ht="34.5" customHeight="1" thickBot="1" x14ac:dyDescent="0.25">
      <c r="B1" s="58" t="s">
        <v>71</v>
      </c>
      <c r="C1" s="46"/>
      <c r="D1" s="71"/>
      <c r="E1" s="71"/>
      <c r="F1" s="71"/>
      <c r="G1" s="71"/>
      <c r="H1" s="71"/>
      <c r="I1" s="71"/>
      <c r="J1" s="71"/>
      <c r="K1" s="71"/>
      <c r="L1" s="71"/>
      <c r="M1" s="70"/>
      <c r="O1" s="1" t="s">
        <v>120</v>
      </c>
      <c r="P1" s="2"/>
      <c r="AC1" s="4" t="s">
        <v>0</v>
      </c>
      <c r="AE1" s="73"/>
    </row>
    <row r="2" spans="2:31" s="116" customFormat="1" ht="26.25" thickBot="1" x14ac:dyDescent="0.25">
      <c r="C2" s="46"/>
      <c r="D2" s="47">
        <v>2008</v>
      </c>
      <c r="E2" s="47">
        <v>2009</v>
      </c>
      <c r="F2" s="47">
        <v>2010</v>
      </c>
      <c r="G2" s="47">
        <v>2011</v>
      </c>
      <c r="H2" s="47">
        <v>2012</v>
      </c>
      <c r="I2" s="47">
        <v>2013</v>
      </c>
      <c r="J2" s="47">
        <v>2014</v>
      </c>
      <c r="K2" s="47">
        <v>2015</v>
      </c>
      <c r="L2" s="47">
        <v>2016</v>
      </c>
      <c r="M2" s="47">
        <v>2017</v>
      </c>
      <c r="O2" s="117"/>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12" customFormat="1" ht="18" customHeight="1" x14ac:dyDescent="0.2">
      <c r="B3" s="51" t="s">
        <v>43</v>
      </c>
      <c r="C3" s="68" t="s">
        <v>43</v>
      </c>
      <c r="D3" s="48">
        <v>68</v>
      </c>
      <c r="E3" s="48">
        <v>69</v>
      </c>
      <c r="F3" s="48">
        <v>79</v>
      </c>
      <c r="G3" s="48">
        <v>66</v>
      </c>
      <c r="H3" s="48">
        <v>60</v>
      </c>
      <c r="I3" s="48">
        <v>51</v>
      </c>
      <c r="J3" s="48">
        <v>59</v>
      </c>
      <c r="K3" s="48">
        <v>49</v>
      </c>
      <c r="L3" s="48">
        <v>53</v>
      </c>
      <c r="M3" s="48">
        <v>44</v>
      </c>
      <c r="O3" s="135" t="s">
        <v>2</v>
      </c>
      <c r="P3" s="10" t="s">
        <v>3</v>
      </c>
      <c r="Q3" s="114"/>
      <c r="R3" s="75">
        <f t="shared" ref="R3:AA7" si="0">D3</f>
        <v>68</v>
      </c>
      <c r="S3" s="75">
        <f t="shared" si="0"/>
        <v>69</v>
      </c>
      <c r="T3" s="75">
        <f t="shared" si="0"/>
        <v>79</v>
      </c>
      <c r="U3" s="75">
        <f t="shared" si="0"/>
        <v>66</v>
      </c>
      <c r="V3" s="75">
        <f t="shared" si="0"/>
        <v>60</v>
      </c>
      <c r="W3" s="75">
        <f t="shared" si="0"/>
        <v>51</v>
      </c>
      <c r="X3" s="75">
        <f t="shared" si="0"/>
        <v>59</v>
      </c>
      <c r="Y3" s="75">
        <f t="shared" si="0"/>
        <v>49</v>
      </c>
      <c r="Z3" s="75">
        <f t="shared" si="0"/>
        <v>53</v>
      </c>
      <c r="AA3" s="12">
        <f t="shared" si="0"/>
        <v>44</v>
      </c>
      <c r="AB3" s="13">
        <f t="shared" ref="AB3:AB41" si="1">IF(AA3=0,"",IFERROR(IF(AND(AA3&gt;0,R3&lt;0),"na",IF(AND(AA3&lt;0,R3&lt;0),-1,1)*(AA3-R3)/R3),""))</f>
        <v>-0.35294117647058826</v>
      </c>
      <c r="AC3" s="13">
        <f t="shared" ref="AC3:AC41" si="2">IF(AA3=0,"",IFERROR(IF(AND(AA3&gt;0,W3&lt;0),"na",IF(AND(AA3&lt;0,W3&lt;0),-1,1)*(AA3-W3)/W3),""))</f>
        <v>-0.13725490196078433</v>
      </c>
    </row>
    <row r="4" spans="2:31" s="112" customFormat="1" ht="18" customHeight="1" x14ac:dyDescent="0.2">
      <c r="B4" s="51" t="s">
        <v>4</v>
      </c>
      <c r="C4" s="68" t="s">
        <v>4</v>
      </c>
      <c r="D4" s="48">
        <v>9729</v>
      </c>
      <c r="E4" s="48">
        <v>8565</v>
      </c>
      <c r="F4" s="48">
        <v>10253</v>
      </c>
      <c r="G4" s="48">
        <v>8752</v>
      </c>
      <c r="H4" s="48">
        <v>8738</v>
      </c>
      <c r="I4" s="48">
        <v>7030</v>
      </c>
      <c r="J4" s="48">
        <v>8944</v>
      </c>
      <c r="K4" s="48">
        <v>5694</v>
      </c>
      <c r="L4" s="48">
        <v>7675</v>
      </c>
      <c r="M4" s="48">
        <v>5959</v>
      </c>
      <c r="O4" s="136"/>
      <c r="P4" s="15" t="s">
        <v>4</v>
      </c>
      <c r="Q4" s="114"/>
      <c r="R4" s="77">
        <f t="shared" si="0"/>
        <v>9729</v>
      </c>
      <c r="S4" s="77">
        <f t="shared" si="0"/>
        <v>8565</v>
      </c>
      <c r="T4" s="77">
        <f t="shared" si="0"/>
        <v>10253</v>
      </c>
      <c r="U4" s="77">
        <f t="shared" si="0"/>
        <v>8752</v>
      </c>
      <c r="V4" s="77">
        <f t="shared" si="0"/>
        <v>8738</v>
      </c>
      <c r="W4" s="77">
        <f t="shared" si="0"/>
        <v>7030</v>
      </c>
      <c r="X4" s="77">
        <f t="shared" si="0"/>
        <v>8944</v>
      </c>
      <c r="Y4" s="77">
        <f t="shared" si="0"/>
        <v>5694</v>
      </c>
      <c r="Z4" s="77">
        <f t="shared" si="0"/>
        <v>7675</v>
      </c>
      <c r="AA4" s="89">
        <f t="shared" si="0"/>
        <v>5959</v>
      </c>
      <c r="AB4" s="76">
        <f t="shared" si="1"/>
        <v>-0.38750128481858359</v>
      </c>
      <c r="AC4" s="76">
        <f t="shared" si="2"/>
        <v>-0.1523470839260313</v>
      </c>
    </row>
    <row r="5" spans="2:31" s="112" customFormat="1" ht="18" customHeight="1" x14ac:dyDescent="0.2">
      <c r="B5" s="51" t="s">
        <v>5</v>
      </c>
      <c r="C5" s="68" t="s">
        <v>5</v>
      </c>
      <c r="D5" s="48">
        <v>1822</v>
      </c>
      <c r="E5" s="48">
        <v>1257</v>
      </c>
      <c r="F5" s="48">
        <v>1815</v>
      </c>
      <c r="G5" s="48">
        <v>1606</v>
      </c>
      <c r="H5" s="48">
        <v>1895</v>
      </c>
      <c r="I5" s="48">
        <v>1307</v>
      </c>
      <c r="J5" s="48">
        <v>1577</v>
      </c>
      <c r="K5" s="48">
        <v>775</v>
      </c>
      <c r="L5" s="48">
        <v>1137</v>
      </c>
      <c r="M5" s="48">
        <v>809</v>
      </c>
      <c r="O5" s="136"/>
      <c r="P5" s="15" t="s">
        <v>5</v>
      </c>
      <c r="Q5" s="114"/>
      <c r="R5" s="77">
        <f t="shared" si="0"/>
        <v>1822</v>
      </c>
      <c r="S5" s="77">
        <f t="shared" si="0"/>
        <v>1257</v>
      </c>
      <c r="T5" s="77">
        <f t="shared" si="0"/>
        <v>1815</v>
      </c>
      <c r="U5" s="77">
        <f t="shared" si="0"/>
        <v>1606</v>
      </c>
      <c r="V5" s="77">
        <f t="shared" si="0"/>
        <v>1895</v>
      </c>
      <c r="W5" s="77">
        <f t="shared" si="0"/>
        <v>1307</v>
      </c>
      <c r="X5" s="77">
        <f t="shared" si="0"/>
        <v>1577</v>
      </c>
      <c r="Y5" s="77">
        <f t="shared" si="0"/>
        <v>775</v>
      </c>
      <c r="Z5" s="77">
        <f t="shared" si="0"/>
        <v>1137</v>
      </c>
      <c r="AA5" s="89">
        <f t="shared" si="0"/>
        <v>809</v>
      </c>
      <c r="AB5" s="76">
        <f t="shared" si="1"/>
        <v>-0.55598243688254667</v>
      </c>
      <c r="AC5" s="76">
        <f t="shared" si="2"/>
        <v>-0.38102524866105586</v>
      </c>
    </row>
    <row r="6" spans="2:31" s="112" customFormat="1" ht="18" customHeight="1" x14ac:dyDescent="0.2">
      <c r="B6" s="51" t="s">
        <v>6</v>
      </c>
      <c r="C6" s="68" t="s">
        <v>6</v>
      </c>
      <c r="D6" s="48">
        <v>8608</v>
      </c>
      <c r="E6" s="48">
        <v>7487</v>
      </c>
      <c r="F6" s="48">
        <v>9309</v>
      </c>
      <c r="G6" s="48">
        <v>7863</v>
      </c>
      <c r="H6" s="48">
        <v>8055</v>
      </c>
      <c r="I6" s="48">
        <v>6108</v>
      </c>
      <c r="J6" s="48">
        <v>7839</v>
      </c>
      <c r="K6" s="48">
        <v>5026</v>
      </c>
      <c r="L6" s="48">
        <v>6496</v>
      </c>
      <c r="M6" s="48">
        <v>5014</v>
      </c>
      <c r="O6" s="136"/>
      <c r="P6" s="15" t="s">
        <v>6</v>
      </c>
      <c r="Q6" s="114"/>
      <c r="R6" s="77">
        <f t="shared" si="0"/>
        <v>8608</v>
      </c>
      <c r="S6" s="77">
        <f t="shared" si="0"/>
        <v>7487</v>
      </c>
      <c r="T6" s="77">
        <f t="shared" si="0"/>
        <v>9309</v>
      </c>
      <c r="U6" s="77">
        <f t="shared" si="0"/>
        <v>7863</v>
      </c>
      <c r="V6" s="77">
        <f t="shared" si="0"/>
        <v>8055</v>
      </c>
      <c r="W6" s="77">
        <f t="shared" si="0"/>
        <v>6108</v>
      </c>
      <c r="X6" s="77">
        <f t="shared" si="0"/>
        <v>7839</v>
      </c>
      <c r="Y6" s="77">
        <f t="shared" si="0"/>
        <v>5026</v>
      </c>
      <c r="Z6" s="77">
        <f t="shared" si="0"/>
        <v>6496</v>
      </c>
      <c r="AA6" s="89">
        <f t="shared" si="0"/>
        <v>5014</v>
      </c>
      <c r="AB6" s="76">
        <f t="shared" si="1"/>
        <v>-0.41751858736059477</v>
      </c>
      <c r="AC6" s="76">
        <f t="shared" si="2"/>
        <v>-0.17910936476751801</v>
      </c>
    </row>
    <row r="7" spans="2:31" s="112" customFormat="1" ht="18" customHeight="1" x14ac:dyDescent="0.2">
      <c r="B7" s="51" t="s">
        <v>7</v>
      </c>
      <c r="C7" s="68" t="s">
        <v>92</v>
      </c>
      <c r="D7" s="48">
        <v>4621</v>
      </c>
      <c r="E7" s="48">
        <v>235</v>
      </c>
      <c r="F7" s="48">
        <v>3629</v>
      </c>
      <c r="G7" s="48">
        <v>5857</v>
      </c>
      <c r="H7" s="48">
        <v>1056</v>
      </c>
      <c r="I7" s="48">
        <v>160</v>
      </c>
      <c r="J7" s="48">
        <v>2217</v>
      </c>
      <c r="K7" s="48">
        <v>114</v>
      </c>
      <c r="L7" s="48">
        <v>1429</v>
      </c>
      <c r="M7" s="48">
        <v>107</v>
      </c>
      <c r="O7" s="136"/>
      <c r="P7" s="15" t="s">
        <v>7</v>
      </c>
      <c r="Q7" s="114"/>
      <c r="R7" s="77">
        <f t="shared" si="0"/>
        <v>4621</v>
      </c>
      <c r="S7" s="77">
        <f t="shared" si="0"/>
        <v>235</v>
      </c>
      <c r="T7" s="77">
        <f t="shared" si="0"/>
        <v>3629</v>
      </c>
      <c r="U7" s="77">
        <f t="shared" si="0"/>
        <v>5857</v>
      </c>
      <c r="V7" s="77">
        <f t="shared" si="0"/>
        <v>1056</v>
      </c>
      <c r="W7" s="77">
        <f t="shared" si="0"/>
        <v>160</v>
      </c>
      <c r="X7" s="77">
        <f t="shared" si="0"/>
        <v>2217</v>
      </c>
      <c r="Y7" s="77">
        <f t="shared" si="0"/>
        <v>114</v>
      </c>
      <c r="Z7" s="77">
        <f t="shared" si="0"/>
        <v>1429</v>
      </c>
      <c r="AA7" s="89">
        <f t="shared" si="0"/>
        <v>107</v>
      </c>
      <c r="AB7" s="76">
        <f t="shared" si="1"/>
        <v>-0.97684483877948491</v>
      </c>
      <c r="AC7" s="76">
        <f t="shared" si="2"/>
        <v>-0.33124999999999999</v>
      </c>
    </row>
    <row r="8" spans="2:31" s="112" customFormat="1" ht="18" customHeight="1" x14ac:dyDescent="0.2">
      <c r="B8" s="51" t="s">
        <v>44</v>
      </c>
      <c r="C8" s="68" t="s">
        <v>93</v>
      </c>
      <c r="D8" s="49">
        <v>0.4</v>
      </c>
      <c r="E8" s="49">
        <v>0.3</v>
      </c>
      <c r="F8" s="49">
        <v>0.4</v>
      </c>
      <c r="G8" s="49">
        <v>0.3</v>
      </c>
      <c r="H8" s="49">
        <v>0.3</v>
      </c>
      <c r="I8" s="49">
        <v>0.3</v>
      </c>
      <c r="J8" s="49">
        <v>0.3</v>
      </c>
      <c r="K8" s="49">
        <v>0.3</v>
      </c>
      <c r="L8" s="49">
        <v>0.2</v>
      </c>
      <c r="M8" s="49">
        <v>0.2</v>
      </c>
      <c r="O8" s="136"/>
      <c r="P8" s="15" t="s">
        <v>8</v>
      </c>
      <c r="Q8" s="114"/>
      <c r="R8" s="78">
        <f t="shared" ref="R8:AA8" ca="1" si="3">D8*OFFSET(T$109,MATCH($AC$1,$Q$109:$Q$110,0)-1,0)</f>
        <v>0.4</v>
      </c>
      <c r="S8" s="78">
        <f t="shared" ca="1" si="3"/>
        <v>0.3</v>
      </c>
      <c r="T8" s="78">
        <f t="shared" ca="1" si="3"/>
        <v>0.4</v>
      </c>
      <c r="U8" s="78">
        <f t="shared" ca="1" si="3"/>
        <v>0.3</v>
      </c>
      <c r="V8" s="78">
        <f t="shared" ca="1" si="3"/>
        <v>0.3</v>
      </c>
      <c r="W8" s="78">
        <f t="shared" ca="1" si="3"/>
        <v>0.3</v>
      </c>
      <c r="X8" s="78">
        <f t="shared" ca="1" si="3"/>
        <v>0.3</v>
      </c>
      <c r="Y8" s="78">
        <f t="shared" ca="1" si="3"/>
        <v>0.3</v>
      </c>
      <c r="Z8" s="78">
        <f t="shared" ca="1" si="3"/>
        <v>0.2</v>
      </c>
      <c r="AA8" s="87">
        <f t="shared" ca="1" si="3"/>
        <v>0.2</v>
      </c>
      <c r="AB8" s="76">
        <f t="shared" ca="1" si="1"/>
        <v>-0.5</v>
      </c>
      <c r="AC8" s="76">
        <f t="shared" ca="1" si="2"/>
        <v>-0.33333333333333326</v>
      </c>
    </row>
    <row r="9" spans="2:31" s="112" customFormat="1" ht="18" customHeight="1" x14ac:dyDescent="0.2">
      <c r="B9" s="51" t="s">
        <v>9</v>
      </c>
      <c r="C9" s="68" t="s">
        <v>9</v>
      </c>
      <c r="D9" s="48">
        <v>1494</v>
      </c>
      <c r="E9" s="48">
        <v>1399</v>
      </c>
      <c r="F9" s="48">
        <v>1450</v>
      </c>
      <c r="G9" s="48">
        <v>1290</v>
      </c>
      <c r="H9" s="48">
        <v>1148</v>
      </c>
      <c r="I9" s="48">
        <v>1051</v>
      </c>
      <c r="J9" s="48">
        <v>1943</v>
      </c>
      <c r="K9" s="48">
        <v>1051</v>
      </c>
      <c r="L9" s="48">
        <v>1095</v>
      </c>
      <c r="M9" s="48">
        <v>1071</v>
      </c>
      <c r="O9" s="136"/>
      <c r="P9" s="15" t="s">
        <v>9</v>
      </c>
      <c r="Q9" s="114"/>
      <c r="R9" s="77">
        <f t="shared" ref="R9:AA15" si="4">D9</f>
        <v>1494</v>
      </c>
      <c r="S9" s="77">
        <f t="shared" si="4"/>
        <v>1399</v>
      </c>
      <c r="T9" s="77">
        <f t="shared" si="4"/>
        <v>1450</v>
      </c>
      <c r="U9" s="77">
        <f t="shared" si="4"/>
        <v>1290</v>
      </c>
      <c r="V9" s="77">
        <f t="shared" si="4"/>
        <v>1148</v>
      </c>
      <c r="W9" s="77">
        <f t="shared" si="4"/>
        <v>1051</v>
      </c>
      <c r="X9" s="77">
        <f t="shared" si="4"/>
        <v>1943</v>
      </c>
      <c r="Y9" s="77">
        <f t="shared" si="4"/>
        <v>1051</v>
      </c>
      <c r="Z9" s="77">
        <f t="shared" si="4"/>
        <v>1095</v>
      </c>
      <c r="AA9" s="89">
        <f t="shared" si="4"/>
        <v>1071</v>
      </c>
      <c r="AB9" s="76">
        <f t="shared" si="1"/>
        <v>-0.28313253012048195</v>
      </c>
      <c r="AC9" s="76">
        <f t="shared" si="2"/>
        <v>1.9029495718363463E-2</v>
      </c>
    </row>
    <row r="10" spans="2:31" s="112" customFormat="1" ht="18" customHeight="1" x14ac:dyDescent="0.2">
      <c r="B10" s="51" t="s">
        <v>45</v>
      </c>
      <c r="C10" s="68" t="s">
        <v>45</v>
      </c>
      <c r="D10" s="48">
        <v>9</v>
      </c>
      <c r="E10" s="48">
        <v>21</v>
      </c>
      <c r="F10" s="48">
        <v>21</v>
      </c>
      <c r="G10" s="48">
        <v>22</v>
      </c>
      <c r="H10" s="48">
        <v>25</v>
      </c>
      <c r="I10" s="48">
        <v>15</v>
      </c>
      <c r="J10" s="48">
        <v>14</v>
      </c>
      <c r="K10" s="48">
        <v>11</v>
      </c>
      <c r="L10" s="48">
        <v>8</v>
      </c>
      <c r="M10" s="48">
        <v>7</v>
      </c>
      <c r="O10" s="136"/>
      <c r="P10" s="15" t="s">
        <v>10</v>
      </c>
      <c r="Q10" s="115"/>
      <c r="R10" s="82">
        <f t="shared" si="4"/>
        <v>9</v>
      </c>
      <c r="S10" s="82">
        <f t="shared" si="4"/>
        <v>21</v>
      </c>
      <c r="T10" s="82">
        <f t="shared" si="4"/>
        <v>21</v>
      </c>
      <c r="U10" s="82">
        <f t="shared" si="4"/>
        <v>22</v>
      </c>
      <c r="V10" s="82">
        <f t="shared" si="4"/>
        <v>25</v>
      </c>
      <c r="W10" s="82">
        <f t="shared" si="4"/>
        <v>15</v>
      </c>
      <c r="X10" s="82">
        <f t="shared" si="4"/>
        <v>14</v>
      </c>
      <c r="Y10" s="82">
        <f t="shared" si="4"/>
        <v>11</v>
      </c>
      <c r="Z10" s="82">
        <f t="shared" si="4"/>
        <v>8</v>
      </c>
      <c r="AA10" s="88">
        <f t="shared" si="4"/>
        <v>7</v>
      </c>
      <c r="AB10" s="76">
        <f t="shared" si="1"/>
        <v>-0.22222222222222221</v>
      </c>
      <c r="AC10" s="76">
        <f t="shared" si="2"/>
        <v>-0.53333333333333333</v>
      </c>
    </row>
    <row r="11" spans="2:31" s="112" customFormat="1" ht="18" customHeight="1" x14ac:dyDescent="0.2">
      <c r="B11" s="51" t="s">
        <v>46</v>
      </c>
      <c r="C11" s="68" t="s">
        <v>46</v>
      </c>
      <c r="D11" s="49">
        <v>13.1</v>
      </c>
      <c r="E11" s="49">
        <v>11.9</v>
      </c>
      <c r="F11" s="49">
        <v>12.7</v>
      </c>
      <c r="G11" s="49">
        <v>12.6</v>
      </c>
      <c r="H11" s="49">
        <v>13.3</v>
      </c>
      <c r="I11" s="49">
        <v>12.6</v>
      </c>
      <c r="J11" s="49">
        <v>13</v>
      </c>
      <c r="K11" s="49">
        <v>11.8</v>
      </c>
      <c r="L11" s="49">
        <v>12.4</v>
      </c>
      <c r="M11" s="49">
        <v>12.1</v>
      </c>
      <c r="O11" s="137" t="s">
        <v>11</v>
      </c>
      <c r="P11" s="19" t="s">
        <v>12</v>
      </c>
      <c r="Q11" s="114"/>
      <c r="R11" s="78">
        <f t="shared" si="4"/>
        <v>13.1</v>
      </c>
      <c r="S11" s="78">
        <f t="shared" si="4"/>
        <v>11.9</v>
      </c>
      <c r="T11" s="78">
        <f t="shared" si="4"/>
        <v>12.7</v>
      </c>
      <c r="U11" s="78">
        <f t="shared" si="4"/>
        <v>12.6</v>
      </c>
      <c r="V11" s="78">
        <f t="shared" si="4"/>
        <v>13.3</v>
      </c>
      <c r="W11" s="78">
        <f t="shared" si="4"/>
        <v>12.6</v>
      </c>
      <c r="X11" s="78">
        <f t="shared" si="4"/>
        <v>13</v>
      </c>
      <c r="Y11" s="78">
        <f t="shared" si="4"/>
        <v>11.8</v>
      </c>
      <c r="Z11" s="78">
        <f t="shared" si="4"/>
        <v>12.4</v>
      </c>
      <c r="AA11" s="87">
        <f t="shared" si="4"/>
        <v>12.1</v>
      </c>
      <c r="AB11" s="94">
        <f t="shared" si="1"/>
        <v>-7.6335877862595422E-2</v>
      </c>
      <c r="AC11" s="94">
        <f t="shared" si="2"/>
        <v>-3.968253968253968E-2</v>
      </c>
    </row>
    <row r="12" spans="2:31" s="112" customFormat="1" ht="18" customHeight="1" x14ac:dyDescent="0.2">
      <c r="B12" s="51" t="s">
        <v>47</v>
      </c>
      <c r="C12" s="68" t="s">
        <v>47</v>
      </c>
      <c r="D12" s="48">
        <v>143</v>
      </c>
      <c r="E12" s="48">
        <v>124</v>
      </c>
      <c r="F12" s="48">
        <v>130</v>
      </c>
      <c r="G12" s="48">
        <v>133</v>
      </c>
      <c r="H12" s="48">
        <v>146</v>
      </c>
      <c r="I12" s="48">
        <v>138</v>
      </c>
      <c r="J12" s="48">
        <v>152</v>
      </c>
      <c r="K12" s="48">
        <v>116</v>
      </c>
      <c r="L12" s="48">
        <v>145</v>
      </c>
      <c r="M12" s="48">
        <v>135</v>
      </c>
      <c r="O12" s="138"/>
      <c r="P12" s="22" t="s">
        <v>4</v>
      </c>
      <c r="Q12" s="114"/>
      <c r="R12" s="77">
        <f t="shared" si="4"/>
        <v>143</v>
      </c>
      <c r="S12" s="77">
        <f t="shared" si="4"/>
        <v>124</v>
      </c>
      <c r="T12" s="77">
        <f t="shared" si="4"/>
        <v>130</v>
      </c>
      <c r="U12" s="77">
        <f t="shared" si="4"/>
        <v>133</v>
      </c>
      <c r="V12" s="77">
        <f t="shared" si="4"/>
        <v>146</v>
      </c>
      <c r="W12" s="77">
        <f t="shared" si="4"/>
        <v>138</v>
      </c>
      <c r="X12" s="77">
        <f t="shared" si="4"/>
        <v>152</v>
      </c>
      <c r="Y12" s="77">
        <f t="shared" si="4"/>
        <v>116</v>
      </c>
      <c r="Z12" s="77">
        <f t="shared" si="4"/>
        <v>145</v>
      </c>
      <c r="AA12" s="89">
        <f t="shared" si="4"/>
        <v>135</v>
      </c>
      <c r="AB12" s="76">
        <f t="shared" si="1"/>
        <v>-5.5944055944055944E-2</v>
      </c>
      <c r="AC12" s="76">
        <f t="shared" si="2"/>
        <v>-2.1739130434782608E-2</v>
      </c>
    </row>
    <row r="13" spans="2:31" s="112" customFormat="1" ht="18" customHeight="1" x14ac:dyDescent="0.2">
      <c r="B13" s="51" t="s">
        <v>48</v>
      </c>
      <c r="C13" s="68" t="s">
        <v>48</v>
      </c>
      <c r="D13" s="48">
        <v>27</v>
      </c>
      <c r="E13" s="48">
        <v>18</v>
      </c>
      <c r="F13" s="48">
        <v>23</v>
      </c>
      <c r="G13" s="48">
        <v>24</v>
      </c>
      <c r="H13" s="48">
        <v>32</v>
      </c>
      <c r="I13" s="48">
        <v>26</v>
      </c>
      <c r="J13" s="48">
        <v>27</v>
      </c>
      <c r="K13" s="48">
        <v>16</v>
      </c>
      <c r="L13" s="48">
        <v>21</v>
      </c>
      <c r="M13" s="48">
        <v>18</v>
      </c>
      <c r="O13" s="138"/>
      <c r="P13" s="22" t="s">
        <v>5</v>
      </c>
      <c r="Q13" s="114"/>
      <c r="R13" s="77">
        <f t="shared" si="4"/>
        <v>27</v>
      </c>
      <c r="S13" s="77">
        <f t="shared" si="4"/>
        <v>18</v>
      </c>
      <c r="T13" s="77">
        <f t="shared" si="4"/>
        <v>23</v>
      </c>
      <c r="U13" s="77">
        <f t="shared" si="4"/>
        <v>24</v>
      </c>
      <c r="V13" s="77">
        <f t="shared" si="4"/>
        <v>32</v>
      </c>
      <c r="W13" s="77">
        <f t="shared" si="4"/>
        <v>26</v>
      </c>
      <c r="X13" s="77">
        <f t="shared" si="4"/>
        <v>27</v>
      </c>
      <c r="Y13" s="77">
        <f t="shared" si="4"/>
        <v>16</v>
      </c>
      <c r="Z13" s="77">
        <f t="shared" si="4"/>
        <v>21</v>
      </c>
      <c r="AA13" s="89">
        <f t="shared" si="4"/>
        <v>18</v>
      </c>
      <c r="AB13" s="76">
        <f t="shared" si="1"/>
        <v>-0.33333333333333331</v>
      </c>
      <c r="AC13" s="76">
        <f t="shared" si="2"/>
        <v>-0.30769230769230771</v>
      </c>
    </row>
    <row r="14" spans="2:31" s="112" customFormat="1" ht="18" customHeight="1" x14ac:dyDescent="0.2">
      <c r="B14" s="51" t="s">
        <v>49</v>
      </c>
      <c r="C14" s="68" t="s">
        <v>49</v>
      </c>
      <c r="D14" s="48">
        <v>127</v>
      </c>
      <c r="E14" s="48">
        <v>109</v>
      </c>
      <c r="F14" s="48">
        <v>118</v>
      </c>
      <c r="G14" s="48">
        <v>119</v>
      </c>
      <c r="H14" s="48">
        <v>134</v>
      </c>
      <c r="I14" s="48">
        <v>120</v>
      </c>
      <c r="J14" s="48">
        <v>133</v>
      </c>
      <c r="K14" s="48">
        <v>103</v>
      </c>
      <c r="L14" s="48">
        <v>123</v>
      </c>
      <c r="M14" s="48">
        <v>114</v>
      </c>
      <c r="O14" s="138"/>
      <c r="P14" s="22" t="s">
        <v>6</v>
      </c>
      <c r="Q14" s="114"/>
      <c r="R14" s="77">
        <f t="shared" si="4"/>
        <v>127</v>
      </c>
      <c r="S14" s="77">
        <f t="shared" si="4"/>
        <v>109</v>
      </c>
      <c r="T14" s="77">
        <f t="shared" si="4"/>
        <v>118</v>
      </c>
      <c r="U14" s="77">
        <f t="shared" si="4"/>
        <v>119</v>
      </c>
      <c r="V14" s="77">
        <f t="shared" si="4"/>
        <v>134</v>
      </c>
      <c r="W14" s="77">
        <f t="shared" si="4"/>
        <v>120</v>
      </c>
      <c r="X14" s="77">
        <f t="shared" si="4"/>
        <v>133</v>
      </c>
      <c r="Y14" s="77">
        <f t="shared" si="4"/>
        <v>103</v>
      </c>
      <c r="Z14" s="77">
        <f t="shared" si="4"/>
        <v>123</v>
      </c>
      <c r="AA14" s="89">
        <f t="shared" si="4"/>
        <v>114</v>
      </c>
      <c r="AB14" s="76">
        <f t="shared" si="1"/>
        <v>-0.10236220472440945</v>
      </c>
      <c r="AC14" s="76">
        <f t="shared" si="2"/>
        <v>-0.05</v>
      </c>
    </row>
    <row r="15" spans="2:31" s="112" customFormat="1" ht="18" customHeight="1" x14ac:dyDescent="0.2">
      <c r="B15" s="51" t="s">
        <v>50</v>
      </c>
      <c r="C15" s="68" t="s">
        <v>50</v>
      </c>
      <c r="D15" s="49">
        <v>68</v>
      </c>
      <c r="E15" s="49">
        <v>3.4</v>
      </c>
      <c r="F15" s="49">
        <v>45.9</v>
      </c>
      <c r="G15" s="49">
        <v>88.7</v>
      </c>
      <c r="H15" s="49">
        <v>17.600000000000001</v>
      </c>
      <c r="I15" s="49">
        <v>3.1</v>
      </c>
      <c r="J15" s="49">
        <v>37.6</v>
      </c>
      <c r="K15" s="49">
        <v>2.2999999999999998</v>
      </c>
      <c r="L15" s="49">
        <v>27</v>
      </c>
      <c r="M15" s="49">
        <v>2.4</v>
      </c>
      <c r="O15" s="138"/>
      <c r="P15" s="22" t="s">
        <v>7</v>
      </c>
      <c r="Q15" s="114"/>
      <c r="R15" s="78">
        <f t="shared" si="4"/>
        <v>68</v>
      </c>
      <c r="S15" s="78">
        <f t="shared" si="4"/>
        <v>3.4</v>
      </c>
      <c r="T15" s="78">
        <f t="shared" si="4"/>
        <v>45.9</v>
      </c>
      <c r="U15" s="78">
        <f t="shared" si="4"/>
        <v>88.7</v>
      </c>
      <c r="V15" s="78">
        <f t="shared" si="4"/>
        <v>17.600000000000001</v>
      </c>
      <c r="W15" s="78">
        <f t="shared" si="4"/>
        <v>3.1</v>
      </c>
      <c r="X15" s="78">
        <f t="shared" si="4"/>
        <v>37.6</v>
      </c>
      <c r="Y15" s="78">
        <f t="shared" si="4"/>
        <v>2.2999999999999998</v>
      </c>
      <c r="Z15" s="78">
        <f t="shared" si="4"/>
        <v>27</v>
      </c>
      <c r="AA15" s="87">
        <f t="shared" si="4"/>
        <v>2.4</v>
      </c>
      <c r="AB15" s="76">
        <f t="shared" si="1"/>
        <v>-0.96470588235294108</v>
      </c>
      <c r="AC15" s="76">
        <f t="shared" si="2"/>
        <v>-0.22580645161290328</v>
      </c>
    </row>
    <row r="16" spans="2:31" s="112" customFormat="1" ht="18" customHeight="1" x14ac:dyDescent="0.2">
      <c r="B16" s="51" t="s">
        <v>51</v>
      </c>
      <c r="C16" s="68" t="s">
        <v>51</v>
      </c>
      <c r="D16" s="48">
        <v>22</v>
      </c>
      <c r="E16" s="48">
        <v>20</v>
      </c>
      <c r="F16" s="48">
        <v>18</v>
      </c>
      <c r="G16" s="48">
        <v>20</v>
      </c>
      <c r="H16" s="48">
        <v>19</v>
      </c>
      <c r="I16" s="48">
        <v>21</v>
      </c>
      <c r="J16" s="48">
        <v>33</v>
      </c>
      <c r="K16" s="48">
        <v>21</v>
      </c>
      <c r="L16" s="48">
        <v>21</v>
      </c>
      <c r="M16" s="48">
        <v>24</v>
      </c>
      <c r="O16" s="138"/>
      <c r="P16" s="22" t="s">
        <v>13</v>
      </c>
      <c r="Q16" s="114"/>
      <c r="R16" s="78">
        <f t="shared" ref="R16:AA16" ca="1" si="5">D26*OFFSET(T$109,MATCH($AC$1,$Q$109:$Q$110,0)-1,0)</f>
        <v>5.4</v>
      </c>
      <c r="S16" s="78">
        <f t="shared" ca="1" si="5"/>
        <v>4.5999999999999996</v>
      </c>
      <c r="T16" s="78">
        <f t="shared" ca="1" si="5"/>
        <v>4.9000000000000004</v>
      </c>
      <c r="U16" s="78">
        <f t="shared" ca="1" si="5"/>
        <v>5.3</v>
      </c>
      <c r="V16" s="78">
        <f t="shared" ca="1" si="5"/>
        <v>4.7</v>
      </c>
      <c r="W16" s="78">
        <f t="shared" ca="1" si="5"/>
        <v>5.8</v>
      </c>
      <c r="X16" s="78">
        <f t="shared" ca="1" si="5"/>
        <v>5</v>
      </c>
      <c r="Y16" s="78">
        <f t="shared" ca="1" si="5"/>
        <v>5.0999999999999996</v>
      </c>
      <c r="Z16" s="78">
        <f t="shared" ca="1" si="5"/>
        <v>4.5</v>
      </c>
      <c r="AA16" s="87">
        <f t="shared" ca="1" si="5"/>
        <v>4.4000000000000004</v>
      </c>
      <c r="AB16" s="76">
        <f t="shared" ca="1" si="1"/>
        <v>-0.18518518518518517</v>
      </c>
      <c r="AC16" s="76">
        <f t="shared" ca="1" si="2"/>
        <v>-0.24137931034482751</v>
      </c>
    </row>
    <row r="17" spans="2:29" s="112" customFormat="1" ht="18" customHeight="1" x14ac:dyDescent="0.2">
      <c r="B17" s="51" t="s">
        <v>52</v>
      </c>
      <c r="C17" s="68" t="s">
        <v>52</v>
      </c>
      <c r="D17" s="49">
        <v>27.8</v>
      </c>
      <c r="E17" s="49">
        <v>28.4</v>
      </c>
      <c r="F17" s="49">
        <v>30.4</v>
      </c>
      <c r="G17" s="49">
        <v>30.2</v>
      </c>
      <c r="H17" s="49">
        <v>32.299999999999997</v>
      </c>
      <c r="I17" s="49">
        <v>33.799999999999997</v>
      </c>
      <c r="J17" s="49">
        <v>30.6</v>
      </c>
      <c r="K17" s="49">
        <v>36.299999999999997</v>
      </c>
      <c r="L17" s="49">
        <v>33.6</v>
      </c>
      <c r="M17" s="49">
        <v>37</v>
      </c>
      <c r="O17" s="138"/>
      <c r="P17" s="22" t="s">
        <v>9</v>
      </c>
      <c r="Q17" s="114"/>
      <c r="R17" s="77">
        <f t="shared" ref="R17:AA19" si="6">D16</f>
        <v>22</v>
      </c>
      <c r="S17" s="77">
        <f t="shared" si="6"/>
        <v>20</v>
      </c>
      <c r="T17" s="77">
        <f t="shared" si="6"/>
        <v>18</v>
      </c>
      <c r="U17" s="77">
        <f t="shared" si="6"/>
        <v>20</v>
      </c>
      <c r="V17" s="77">
        <f t="shared" si="6"/>
        <v>19</v>
      </c>
      <c r="W17" s="77">
        <f t="shared" si="6"/>
        <v>21</v>
      </c>
      <c r="X17" s="77">
        <f t="shared" si="6"/>
        <v>33</v>
      </c>
      <c r="Y17" s="77">
        <f t="shared" si="6"/>
        <v>21</v>
      </c>
      <c r="Z17" s="77">
        <f t="shared" si="6"/>
        <v>21</v>
      </c>
      <c r="AA17" s="89">
        <f t="shared" si="6"/>
        <v>24</v>
      </c>
      <c r="AB17" s="76">
        <f t="shared" si="1"/>
        <v>9.0909090909090912E-2</v>
      </c>
      <c r="AC17" s="76">
        <f t="shared" si="2"/>
        <v>0.14285714285714285</v>
      </c>
    </row>
    <row r="18" spans="2:29" s="112" customFormat="1" ht="18" customHeight="1" x14ac:dyDescent="0.2">
      <c r="B18" s="51" t="s">
        <v>53</v>
      </c>
      <c r="C18" s="68" t="s">
        <v>53</v>
      </c>
      <c r="D18" s="50">
        <v>3.09</v>
      </c>
      <c r="E18" s="50">
        <v>0.17</v>
      </c>
      <c r="F18" s="50">
        <v>2.5</v>
      </c>
      <c r="G18" s="50">
        <v>4.54</v>
      </c>
      <c r="H18" s="50">
        <v>0.92</v>
      </c>
      <c r="I18" s="50">
        <v>0.15</v>
      </c>
      <c r="J18" s="50">
        <v>1.1399999999999999</v>
      </c>
      <c r="K18" s="50">
        <v>0.11</v>
      </c>
      <c r="L18" s="50">
        <v>1.31</v>
      </c>
      <c r="M18" s="50">
        <v>0.1</v>
      </c>
      <c r="O18" s="138"/>
      <c r="P18" s="22" t="s">
        <v>14</v>
      </c>
      <c r="Q18" s="114"/>
      <c r="R18" s="77">
        <f t="shared" si="6"/>
        <v>27.8</v>
      </c>
      <c r="S18" s="77">
        <f t="shared" si="6"/>
        <v>28.4</v>
      </c>
      <c r="T18" s="77">
        <f t="shared" si="6"/>
        <v>30.4</v>
      </c>
      <c r="U18" s="77">
        <f t="shared" si="6"/>
        <v>30.2</v>
      </c>
      <c r="V18" s="77">
        <f t="shared" si="6"/>
        <v>32.299999999999997</v>
      </c>
      <c r="W18" s="77">
        <f t="shared" si="6"/>
        <v>33.799999999999997</v>
      </c>
      <c r="X18" s="77">
        <f t="shared" si="6"/>
        <v>30.6</v>
      </c>
      <c r="Y18" s="77">
        <f t="shared" si="6"/>
        <v>36.299999999999997</v>
      </c>
      <c r="Z18" s="77">
        <f t="shared" si="6"/>
        <v>33.6</v>
      </c>
      <c r="AA18" s="89">
        <f t="shared" si="6"/>
        <v>37</v>
      </c>
      <c r="AB18" s="76">
        <f t="shared" si="1"/>
        <v>0.33093525179856109</v>
      </c>
      <c r="AC18" s="76">
        <f t="shared" si="2"/>
        <v>9.4674556213017846E-2</v>
      </c>
    </row>
    <row r="19" spans="2:29" s="112" customFormat="1" ht="18" customHeight="1" x14ac:dyDescent="0.2">
      <c r="B19" s="51" t="s">
        <v>54</v>
      </c>
      <c r="C19" s="68" t="s">
        <v>54</v>
      </c>
      <c r="D19" s="48">
        <v>80</v>
      </c>
      <c r="E19" s="48">
        <v>1355</v>
      </c>
      <c r="F19" s="48">
        <v>107</v>
      </c>
      <c r="G19" s="48">
        <v>60</v>
      </c>
      <c r="H19" s="48">
        <v>268</v>
      </c>
      <c r="I19" s="48">
        <v>1864</v>
      </c>
      <c r="J19" s="48">
        <v>133</v>
      </c>
      <c r="K19" s="48">
        <v>2205</v>
      </c>
      <c r="L19" s="48">
        <v>168</v>
      </c>
      <c r="M19" s="48">
        <v>1801</v>
      </c>
      <c r="O19" s="138"/>
      <c r="P19" s="22" t="s">
        <v>15</v>
      </c>
      <c r="Q19" s="114"/>
      <c r="R19" s="81">
        <f t="shared" si="6"/>
        <v>3.09</v>
      </c>
      <c r="S19" s="81">
        <f t="shared" si="6"/>
        <v>0.17</v>
      </c>
      <c r="T19" s="81">
        <f t="shared" si="6"/>
        <v>2.5</v>
      </c>
      <c r="U19" s="81">
        <f t="shared" si="6"/>
        <v>4.54</v>
      </c>
      <c r="V19" s="81">
        <f t="shared" si="6"/>
        <v>0.92</v>
      </c>
      <c r="W19" s="81">
        <f t="shared" si="6"/>
        <v>0.15</v>
      </c>
      <c r="X19" s="81">
        <f t="shared" si="6"/>
        <v>1.1399999999999999</v>
      </c>
      <c r="Y19" s="81">
        <f t="shared" si="6"/>
        <v>0.11</v>
      </c>
      <c r="Z19" s="81">
        <f t="shared" si="6"/>
        <v>1.31</v>
      </c>
      <c r="AA19" s="24">
        <f t="shared" si="6"/>
        <v>0.1</v>
      </c>
      <c r="AB19" s="76">
        <f t="shared" si="1"/>
        <v>-0.96763754045307437</v>
      </c>
      <c r="AC19" s="76">
        <f t="shared" si="2"/>
        <v>-0.33333333333333326</v>
      </c>
    </row>
    <row r="20" spans="2:29" s="112" customFormat="1" ht="18" customHeight="1" x14ac:dyDescent="0.2">
      <c r="B20" s="51" t="s">
        <v>18</v>
      </c>
      <c r="C20" s="68" t="s">
        <v>18</v>
      </c>
      <c r="D20" s="50">
        <v>27.63</v>
      </c>
      <c r="E20" s="50">
        <v>1.36</v>
      </c>
      <c r="F20" s="50">
        <v>22.01</v>
      </c>
      <c r="G20" s="50">
        <v>37.97</v>
      </c>
      <c r="H20" s="50">
        <v>6.65</v>
      </c>
      <c r="I20" s="50">
        <v>1.27</v>
      </c>
      <c r="J20" s="50">
        <v>8.92</v>
      </c>
      <c r="K20" s="50">
        <v>1.02</v>
      </c>
      <c r="L20" s="50">
        <v>10.78</v>
      </c>
      <c r="M20" s="50">
        <v>0.99</v>
      </c>
      <c r="O20" s="139"/>
      <c r="P20" s="25" t="s">
        <v>16</v>
      </c>
      <c r="Q20" s="115"/>
      <c r="R20" s="82">
        <f t="shared" ref="R20:AA20" ca="1" si="7">D19*OFFSET(T$109,MATCH($AC$1,$Q$109:$Q$110,0)-1,0)</f>
        <v>80</v>
      </c>
      <c r="S20" s="82">
        <f t="shared" ca="1" si="7"/>
        <v>1355</v>
      </c>
      <c r="T20" s="82">
        <f t="shared" ca="1" si="7"/>
        <v>107</v>
      </c>
      <c r="U20" s="82">
        <f t="shared" ca="1" si="7"/>
        <v>60</v>
      </c>
      <c r="V20" s="82">
        <f t="shared" ca="1" si="7"/>
        <v>268</v>
      </c>
      <c r="W20" s="82">
        <f t="shared" ca="1" si="7"/>
        <v>1864</v>
      </c>
      <c r="X20" s="82">
        <f t="shared" ca="1" si="7"/>
        <v>133</v>
      </c>
      <c r="Y20" s="82">
        <f t="shared" ca="1" si="7"/>
        <v>2205</v>
      </c>
      <c r="Z20" s="82">
        <f t="shared" ca="1" si="7"/>
        <v>168</v>
      </c>
      <c r="AA20" s="88">
        <f t="shared" ca="1" si="7"/>
        <v>1801</v>
      </c>
      <c r="AB20" s="79">
        <f t="shared" ca="1" si="1"/>
        <v>21.512499999999999</v>
      </c>
      <c r="AC20" s="79">
        <f t="shared" ca="1" si="2"/>
        <v>-3.3798283261802578E-2</v>
      </c>
    </row>
    <row r="21" spans="2:29" s="112" customFormat="1" ht="18" customHeight="1" x14ac:dyDescent="0.2">
      <c r="B21" s="51" t="s">
        <v>19</v>
      </c>
      <c r="C21" s="68" t="s">
        <v>19</v>
      </c>
      <c r="D21" s="50">
        <v>2.2000000000000002</v>
      </c>
      <c r="E21" s="50">
        <v>1.85</v>
      </c>
      <c r="F21" s="50">
        <v>2.36</v>
      </c>
      <c r="G21" s="50">
        <v>2.2599999999999998</v>
      </c>
      <c r="H21" s="50">
        <v>1.78</v>
      </c>
      <c r="I21" s="50">
        <v>2.37</v>
      </c>
      <c r="J21" s="50">
        <v>1.19</v>
      </c>
      <c r="K21" s="50">
        <v>2.25</v>
      </c>
      <c r="L21" s="50">
        <v>1.81</v>
      </c>
      <c r="M21" s="50">
        <v>1.79</v>
      </c>
      <c r="O21" s="140" t="s">
        <v>17</v>
      </c>
      <c r="P21" s="19" t="s">
        <v>18</v>
      </c>
      <c r="Q21" s="114"/>
      <c r="R21" s="83">
        <f t="shared" ref="R21:AA21" si="8">D20</f>
        <v>27.63</v>
      </c>
      <c r="S21" s="83">
        <f t="shared" si="8"/>
        <v>1.36</v>
      </c>
      <c r="T21" s="83">
        <f t="shared" si="8"/>
        <v>22.01</v>
      </c>
      <c r="U21" s="83">
        <f t="shared" si="8"/>
        <v>37.97</v>
      </c>
      <c r="V21" s="83">
        <f t="shared" si="8"/>
        <v>6.65</v>
      </c>
      <c r="W21" s="83">
        <f t="shared" si="8"/>
        <v>1.27</v>
      </c>
      <c r="X21" s="83">
        <f t="shared" si="8"/>
        <v>8.92</v>
      </c>
      <c r="Y21" s="83">
        <f t="shared" si="8"/>
        <v>1.02</v>
      </c>
      <c r="Z21" s="83">
        <f t="shared" si="8"/>
        <v>10.78</v>
      </c>
      <c r="AA21" s="29">
        <f t="shared" si="8"/>
        <v>0.99</v>
      </c>
      <c r="AB21" s="94">
        <f t="shared" si="1"/>
        <v>-0.96416938110749195</v>
      </c>
      <c r="AC21" s="94">
        <f t="shared" si="2"/>
        <v>-0.22047244094488191</v>
      </c>
    </row>
    <row r="22" spans="2:29" s="112" customFormat="1" ht="18" customHeight="1" x14ac:dyDescent="0.2">
      <c r="B22" s="51" t="s">
        <v>55</v>
      </c>
      <c r="C22" s="68" t="s">
        <v>55</v>
      </c>
      <c r="D22" s="50">
        <v>17.739999999999998</v>
      </c>
      <c r="E22" s="50">
        <v>2.27</v>
      </c>
      <c r="F22" s="50">
        <v>3.06</v>
      </c>
      <c r="G22" s="50">
        <v>3.01</v>
      </c>
      <c r="H22" s="50">
        <v>2.93</v>
      </c>
      <c r="I22" s="50">
        <v>4.04</v>
      </c>
      <c r="J22" s="50">
        <v>2.82</v>
      </c>
      <c r="K22" s="50">
        <v>4.1500000000000004</v>
      </c>
      <c r="L22" s="50">
        <v>2.37</v>
      </c>
      <c r="M22" s="50">
        <v>3.63</v>
      </c>
      <c r="O22" s="140"/>
      <c r="P22" s="22" t="s">
        <v>19</v>
      </c>
      <c r="Q22" s="114"/>
      <c r="R22" s="81">
        <f t="shared" ref="R22:R37" ca="1" si="9">D21*OFFSET(T$109,MATCH($AC$1,$Q$109:$Q$110,0)-1,0)</f>
        <v>2.2000000000000002</v>
      </c>
      <c r="S22" s="81">
        <f t="shared" ref="S22:S37" ca="1" si="10">E21*OFFSET(U$109,MATCH($AC$1,$Q$109:$Q$110,0)-1,0)</f>
        <v>1.85</v>
      </c>
      <c r="T22" s="81">
        <f t="shared" ref="T22:T37" ca="1" si="11">F21*OFFSET(V$109,MATCH($AC$1,$Q$109:$Q$110,0)-1,0)</f>
        <v>2.36</v>
      </c>
      <c r="U22" s="81">
        <f t="shared" ref="U22:U37" ca="1" si="12">G21*OFFSET(W$109,MATCH($AC$1,$Q$109:$Q$110,0)-1,0)</f>
        <v>2.2599999999999998</v>
      </c>
      <c r="V22" s="81">
        <f t="shared" ref="V22:V37" ca="1" si="13">H21*OFFSET(X$109,MATCH($AC$1,$Q$109:$Q$110,0)-1,0)</f>
        <v>1.78</v>
      </c>
      <c r="W22" s="81">
        <f t="shared" ref="W22:W37" ca="1" si="14">I21*OFFSET(Y$109,MATCH($AC$1,$Q$109:$Q$110,0)-1,0)</f>
        <v>2.37</v>
      </c>
      <c r="X22" s="81">
        <f t="shared" ref="X22:X37" ca="1" si="15">J21*OFFSET(Z$109,MATCH($AC$1,$Q$109:$Q$110,0)-1,0)</f>
        <v>1.19</v>
      </c>
      <c r="Y22" s="81">
        <f t="shared" ref="Y22:Y37" ca="1" si="16">K21*OFFSET(AA$109,MATCH($AC$1,$Q$109:$Q$110,0)-1,0)</f>
        <v>2.25</v>
      </c>
      <c r="Z22" s="81">
        <f t="shared" ref="Z22:Z37" ca="1" si="17">L21*OFFSET(AB$109,MATCH($AC$1,$Q$109:$Q$110,0)-1,0)</f>
        <v>1.81</v>
      </c>
      <c r="AA22" s="24">
        <f t="shared" ref="AA22:AA37" ca="1" si="18">M21*OFFSET(AC$109,MATCH($AC$1,$Q$109:$Q$110,0)-1,0)</f>
        <v>1.79</v>
      </c>
      <c r="AB22" s="76">
        <f t="shared" ca="1" si="1"/>
        <v>-0.18636363636363643</v>
      </c>
      <c r="AC22" s="76">
        <f t="shared" ca="1" si="2"/>
        <v>-0.24472573839662448</v>
      </c>
    </row>
    <row r="23" spans="2:29" s="112" customFormat="1" ht="18" customHeight="1" x14ac:dyDescent="0.2">
      <c r="B23" s="51" t="s">
        <v>20</v>
      </c>
      <c r="C23" s="68" t="s">
        <v>20</v>
      </c>
      <c r="D23" s="50">
        <v>-15.5</v>
      </c>
      <c r="E23" s="50">
        <v>-0.36</v>
      </c>
      <c r="F23" s="50">
        <v>-0.66</v>
      </c>
      <c r="G23" s="50">
        <v>-0.7</v>
      </c>
      <c r="H23" s="50">
        <v>-1.06</v>
      </c>
      <c r="I23" s="50">
        <v>-1.6</v>
      </c>
      <c r="J23" s="50">
        <v>-1.6</v>
      </c>
      <c r="K23" s="50">
        <v>-1.73</v>
      </c>
      <c r="L23" s="50">
        <v>-0.5</v>
      </c>
      <c r="M23" s="50">
        <v>-1.7</v>
      </c>
      <c r="O23" s="140"/>
      <c r="P23" s="22" t="s">
        <v>73</v>
      </c>
      <c r="Q23" s="114"/>
      <c r="R23" s="81">
        <f t="shared" ca="1" si="9"/>
        <v>17.739999999999998</v>
      </c>
      <c r="S23" s="81">
        <f t="shared" ca="1" si="10"/>
        <v>2.27</v>
      </c>
      <c r="T23" s="81">
        <f t="shared" ca="1" si="11"/>
        <v>3.06</v>
      </c>
      <c r="U23" s="81">
        <f t="shared" ca="1" si="12"/>
        <v>3.01</v>
      </c>
      <c r="V23" s="81">
        <f t="shared" ca="1" si="13"/>
        <v>2.93</v>
      </c>
      <c r="W23" s="81">
        <f t="shared" ca="1" si="14"/>
        <v>4.04</v>
      </c>
      <c r="X23" s="81">
        <f t="shared" ca="1" si="15"/>
        <v>2.82</v>
      </c>
      <c r="Y23" s="81">
        <f t="shared" ca="1" si="16"/>
        <v>4.1500000000000004</v>
      </c>
      <c r="Z23" s="81">
        <f t="shared" ca="1" si="17"/>
        <v>2.37</v>
      </c>
      <c r="AA23" s="24">
        <f t="shared" ca="1" si="18"/>
        <v>3.63</v>
      </c>
      <c r="AB23" s="76">
        <f t="shared" ca="1" si="1"/>
        <v>-0.79537767756482525</v>
      </c>
      <c r="AC23" s="76">
        <f t="shared" ca="1" si="2"/>
        <v>-0.10148514851485152</v>
      </c>
    </row>
    <row r="24" spans="2:29" s="112" customFormat="1" ht="18" customHeight="1" x14ac:dyDescent="0.2">
      <c r="B24" s="51" t="s">
        <v>56</v>
      </c>
      <c r="C24" s="68" t="s">
        <v>56</v>
      </c>
      <c r="D24" s="49">
        <v>41.1</v>
      </c>
      <c r="E24" s="49">
        <v>15.5</v>
      </c>
      <c r="F24" s="49">
        <v>18.5</v>
      </c>
      <c r="G24" s="49">
        <v>16</v>
      </c>
      <c r="H24" s="49">
        <v>11.4</v>
      </c>
      <c r="I24" s="49">
        <v>19.7</v>
      </c>
      <c r="J24" s="49">
        <v>20.7</v>
      </c>
      <c r="K24" s="49">
        <v>23.9</v>
      </c>
      <c r="L24" s="49">
        <v>30.3</v>
      </c>
      <c r="M24" s="49">
        <v>27.4</v>
      </c>
      <c r="O24" s="140"/>
      <c r="P24" s="22" t="s">
        <v>20</v>
      </c>
      <c r="Q24" s="114"/>
      <c r="R24" s="81">
        <f t="shared" ca="1" si="9"/>
        <v>-15.5</v>
      </c>
      <c r="S24" s="81">
        <f t="shared" ca="1" si="10"/>
        <v>-0.36</v>
      </c>
      <c r="T24" s="81">
        <f t="shared" ca="1" si="11"/>
        <v>-0.66</v>
      </c>
      <c r="U24" s="81">
        <f t="shared" ca="1" si="12"/>
        <v>-0.7</v>
      </c>
      <c r="V24" s="81">
        <f t="shared" ca="1" si="13"/>
        <v>-1.06</v>
      </c>
      <c r="W24" s="81">
        <f t="shared" ca="1" si="14"/>
        <v>-1.6</v>
      </c>
      <c r="X24" s="81">
        <f t="shared" ca="1" si="15"/>
        <v>-1.6</v>
      </c>
      <c r="Y24" s="81">
        <f t="shared" ca="1" si="16"/>
        <v>-1.73</v>
      </c>
      <c r="Z24" s="81">
        <f t="shared" ca="1" si="17"/>
        <v>-0.5</v>
      </c>
      <c r="AA24" s="24">
        <f t="shared" ca="1" si="18"/>
        <v>-1.7</v>
      </c>
      <c r="AB24" s="76">
        <f t="shared" ca="1" si="1"/>
        <v>0.89032258064516134</v>
      </c>
      <c r="AC24" s="76">
        <f t="shared" ca="1" si="2"/>
        <v>-6.2499999999999917E-2</v>
      </c>
    </row>
    <row r="25" spans="2:29" s="112" customFormat="1" ht="18" customHeight="1" x14ac:dyDescent="0.2">
      <c r="B25" s="51" t="s">
        <v>22</v>
      </c>
      <c r="C25" s="68" t="s">
        <v>22</v>
      </c>
      <c r="D25" s="49">
        <v>-289.5</v>
      </c>
      <c r="E25" s="49">
        <v>-3.1</v>
      </c>
      <c r="F25" s="49">
        <v>-5.0999999999999996</v>
      </c>
      <c r="G25" s="49">
        <v>-4.9000000000000004</v>
      </c>
      <c r="H25" s="49">
        <v>-6.7</v>
      </c>
      <c r="I25" s="49">
        <v>-13.4</v>
      </c>
      <c r="J25" s="49">
        <v>-27.9</v>
      </c>
      <c r="K25" s="49">
        <v>-18.5</v>
      </c>
      <c r="L25" s="49">
        <v>-8.3000000000000007</v>
      </c>
      <c r="M25" s="49">
        <v>-26</v>
      </c>
      <c r="O25" s="140"/>
      <c r="P25" s="22" t="s">
        <v>21</v>
      </c>
      <c r="Q25" s="114"/>
      <c r="R25" s="78">
        <f t="shared" ca="1" si="9"/>
        <v>41.1</v>
      </c>
      <c r="S25" s="78">
        <f t="shared" ca="1" si="10"/>
        <v>15.5</v>
      </c>
      <c r="T25" s="78">
        <f t="shared" ca="1" si="11"/>
        <v>18.5</v>
      </c>
      <c r="U25" s="78">
        <f t="shared" ca="1" si="12"/>
        <v>16</v>
      </c>
      <c r="V25" s="78">
        <f t="shared" ca="1" si="13"/>
        <v>11.4</v>
      </c>
      <c r="W25" s="78">
        <f t="shared" ca="1" si="14"/>
        <v>19.7</v>
      </c>
      <c r="X25" s="78">
        <f t="shared" ca="1" si="15"/>
        <v>20.7</v>
      </c>
      <c r="Y25" s="78">
        <f t="shared" ca="1" si="16"/>
        <v>23.9</v>
      </c>
      <c r="Z25" s="78">
        <f t="shared" ca="1" si="17"/>
        <v>30.3</v>
      </c>
      <c r="AA25" s="87">
        <f t="shared" ca="1" si="18"/>
        <v>27.4</v>
      </c>
      <c r="AB25" s="76">
        <f t="shared" ca="1" si="1"/>
        <v>-0.33333333333333337</v>
      </c>
      <c r="AC25" s="76">
        <f t="shared" ca="1" si="2"/>
        <v>0.3908629441624365</v>
      </c>
    </row>
    <row r="26" spans="2:29" s="112" customFormat="1" ht="18" customHeight="1" x14ac:dyDescent="0.2">
      <c r="B26" s="51" t="s">
        <v>57</v>
      </c>
      <c r="C26" s="68" t="s">
        <v>57</v>
      </c>
      <c r="D26" s="49">
        <v>5.4</v>
      </c>
      <c r="E26" s="49">
        <v>4.5999999999999996</v>
      </c>
      <c r="F26" s="49">
        <v>4.9000000000000004</v>
      </c>
      <c r="G26" s="49">
        <v>5.3</v>
      </c>
      <c r="H26" s="49">
        <v>4.7</v>
      </c>
      <c r="I26" s="49">
        <v>5.8</v>
      </c>
      <c r="J26" s="49">
        <v>5</v>
      </c>
      <c r="K26" s="49">
        <v>5.0999999999999996</v>
      </c>
      <c r="L26" s="49">
        <v>4.5</v>
      </c>
      <c r="M26" s="49">
        <v>4.4000000000000004</v>
      </c>
      <c r="O26" s="141"/>
      <c r="P26" s="22" t="s">
        <v>22</v>
      </c>
      <c r="Q26" s="115"/>
      <c r="R26" s="81">
        <f t="shared" ca="1" si="9"/>
        <v>-289.5</v>
      </c>
      <c r="S26" s="81">
        <f t="shared" ca="1" si="10"/>
        <v>-3.1</v>
      </c>
      <c r="T26" s="81">
        <f t="shared" ca="1" si="11"/>
        <v>-5.0999999999999996</v>
      </c>
      <c r="U26" s="81">
        <f t="shared" ca="1" si="12"/>
        <v>-4.9000000000000004</v>
      </c>
      <c r="V26" s="81">
        <f t="shared" ca="1" si="13"/>
        <v>-6.7</v>
      </c>
      <c r="W26" s="81">
        <f t="shared" ca="1" si="14"/>
        <v>-13.4</v>
      </c>
      <c r="X26" s="81">
        <f t="shared" ca="1" si="15"/>
        <v>-27.9</v>
      </c>
      <c r="Y26" s="81">
        <f t="shared" ca="1" si="16"/>
        <v>-18.5</v>
      </c>
      <c r="Z26" s="81">
        <f t="shared" ca="1" si="17"/>
        <v>-8.3000000000000007</v>
      </c>
      <c r="AA26" s="24">
        <f t="shared" ca="1" si="18"/>
        <v>-26</v>
      </c>
      <c r="AB26" s="79">
        <f t="shared" ca="1" si="1"/>
        <v>0.91018998272884288</v>
      </c>
      <c r="AC26" s="79">
        <f t="shared" ca="1" si="2"/>
        <v>-0.94029850746268651</v>
      </c>
    </row>
    <row r="27" spans="2:29" s="112" customFormat="1" ht="18" customHeight="1" x14ac:dyDescent="0.2">
      <c r="B27" s="51" t="s">
        <v>58</v>
      </c>
      <c r="C27" s="68" t="s">
        <v>58</v>
      </c>
      <c r="D27" s="49">
        <v>0.1</v>
      </c>
      <c r="E27" s="49">
        <v>0.1</v>
      </c>
      <c r="F27" s="49">
        <v>0.1</v>
      </c>
      <c r="G27" s="49">
        <v>0.1</v>
      </c>
      <c r="H27" s="49">
        <v>0.2</v>
      </c>
      <c r="I27" s="49">
        <v>0.2</v>
      </c>
      <c r="J27" s="49">
        <v>0.1</v>
      </c>
      <c r="K27" s="49">
        <v>0.4</v>
      </c>
      <c r="L27" s="49">
        <v>0.2</v>
      </c>
      <c r="M27" s="49">
        <v>0.3</v>
      </c>
      <c r="O27" s="142" t="s">
        <v>23</v>
      </c>
      <c r="P27" s="19" t="s">
        <v>13</v>
      </c>
      <c r="Q27" s="114"/>
      <c r="R27" s="80">
        <f t="shared" ca="1" si="9"/>
        <v>5.4</v>
      </c>
      <c r="S27" s="80">
        <f t="shared" ca="1" si="10"/>
        <v>4.5999999999999996</v>
      </c>
      <c r="T27" s="80">
        <f t="shared" ca="1" si="11"/>
        <v>4.9000000000000004</v>
      </c>
      <c r="U27" s="80">
        <f t="shared" ca="1" si="12"/>
        <v>5.3</v>
      </c>
      <c r="V27" s="80">
        <f t="shared" ca="1" si="13"/>
        <v>4.7</v>
      </c>
      <c r="W27" s="80">
        <f t="shared" ca="1" si="14"/>
        <v>5.8</v>
      </c>
      <c r="X27" s="80">
        <f t="shared" ca="1" si="15"/>
        <v>5</v>
      </c>
      <c r="Y27" s="80">
        <f t="shared" ca="1" si="16"/>
        <v>5.0999999999999996</v>
      </c>
      <c r="Z27" s="80">
        <f t="shared" ca="1" si="17"/>
        <v>4.5</v>
      </c>
      <c r="AA27" s="21">
        <f t="shared" ca="1" si="18"/>
        <v>4.4000000000000004</v>
      </c>
      <c r="AB27" s="76">
        <f t="shared" ca="1" si="1"/>
        <v>-0.18518518518518517</v>
      </c>
      <c r="AC27" s="76">
        <f t="shared" ca="1" si="2"/>
        <v>-0.24137931034482751</v>
      </c>
    </row>
    <row r="28" spans="2:29" s="112" customFormat="1" ht="18" customHeight="1" x14ac:dyDescent="0.2">
      <c r="B28" s="51" t="s">
        <v>59</v>
      </c>
      <c r="C28" s="68" t="s">
        <v>59</v>
      </c>
      <c r="D28" s="49">
        <v>5.5</v>
      </c>
      <c r="E28" s="49">
        <v>4.8</v>
      </c>
      <c r="F28" s="49">
        <v>5</v>
      </c>
      <c r="G28" s="49">
        <v>5.4</v>
      </c>
      <c r="H28" s="49">
        <v>5</v>
      </c>
      <c r="I28" s="49">
        <v>6</v>
      </c>
      <c r="J28" s="49">
        <v>5.0999999999999996</v>
      </c>
      <c r="K28" s="49">
        <v>5.5</v>
      </c>
      <c r="L28" s="49">
        <v>4.7</v>
      </c>
      <c r="M28" s="49">
        <v>4.7</v>
      </c>
      <c r="O28" s="143"/>
      <c r="P28" s="22" t="s">
        <v>24</v>
      </c>
      <c r="Q28" s="114"/>
      <c r="R28" s="78">
        <f t="shared" ca="1" si="9"/>
        <v>0.1</v>
      </c>
      <c r="S28" s="78">
        <f t="shared" ca="1" si="10"/>
        <v>0.1</v>
      </c>
      <c r="T28" s="78">
        <f t="shared" ca="1" si="11"/>
        <v>0.1</v>
      </c>
      <c r="U28" s="78">
        <f t="shared" ca="1" si="12"/>
        <v>0.1</v>
      </c>
      <c r="V28" s="78">
        <f t="shared" ca="1" si="13"/>
        <v>0.2</v>
      </c>
      <c r="W28" s="78">
        <f t="shared" ca="1" si="14"/>
        <v>0.2</v>
      </c>
      <c r="X28" s="78">
        <f t="shared" ca="1" si="15"/>
        <v>0.1</v>
      </c>
      <c r="Y28" s="78">
        <f t="shared" ca="1" si="16"/>
        <v>0.4</v>
      </c>
      <c r="Z28" s="78">
        <f t="shared" ca="1" si="17"/>
        <v>0.2</v>
      </c>
      <c r="AA28" s="87">
        <f t="shared" ca="1" si="18"/>
        <v>0.3</v>
      </c>
      <c r="AB28" s="76">
        <f t="shared" ca="1" si="1"/>
        <v>1.9999999999999998</v>
      </c>
      <c r="AC28" s="76">
        <f t="shared" ca="1" si="2"/>
        <v>0.49999999999999989</v>
      </c>
    </row>
    <row r="29" spans="2:29" s="112" customFormat="1" ht="18" customHeight="1" x14ac:dyDescent="0.2">
      <c r="B29" s="51" t="s">
        <v>60</v>
      </c>
      <c r="C29" s="68" t="s">
        <v>60</v>
      </c>
      <c r="D29" s="49">
        <v>4.9000000000000004</v>
      </c>
      <c r="E29" s="49">
        <v>3</v>
      </c>
      <c r="F29" s="49">
        <v>3.1</v>
      </c>
      <c r="G29" s="49">
        <v>4.3</v>
      </c>
      <c r="H29" s="49">
        <v>5.2</v>
      </c>
      <c r="I29" s="49">
        <v>5.2</v>
      </c>
      <c r="J29" s="49">
        <v>7.1</v>
      </c>
      <c r="K29" s="49">
        <v>3.1</v>
      </c>
      <c r="L29" s="49">
        <v>2.9</v>
      </c>
      <c r="M29" s="49">
        <v>3.4</v>
      </c>
      <c r="O29" s="143"/>
      <c r="P29" s="30" t="s">
        <v>25</v>
      </c>
      <c r="Q29" s="114"/>
      <c r="R29" s="84">
        <f t="shared" ca="1" si="9"/>
        <v>5.5</v>
      </c>
      <c r="S29" s="84">
        <f t="shared" ca="1" si="10"/>
        <v>4.8</v>
      </c>
      <c r="T29" s="84">
        <f t="shared" ca="1" si="11"/>
        <v>5</v>
      </c>
      <c r="U29" s="84">
        <f t="shared" ca="1" si="12"/>
        <v>5.4</v>
      </c>
      <c r="V29" s="84">
        <f t="shared" ca="1" si="13"/>
        <v>5</v>
      </c>
      <c r="W29" s="84">
        <f t="shared" ca="1" si="14"/>
        <v>6</v>
      </c>
      <c r="X29" s="84">
        <f t="shared" ca="1" si="15"/>
        <v>5.0999999999999996</v>
      </c>
      <c r="Y29" s="84">
        <f t="shared" ca="1" si="16"/>
        <v>5.5</v>
      </c>
      <c r="Z29" s="84">
        <f t="shared" ca="1" si="17"/>
        <v>4.7</v>
      </c>
      <c r="AA29" s="32">
        <f t="shared" ca="1" si="18"/>
        <v>4.7</v>
      </c>
      <c r="AB29" s="33">
        <f t="shared" ca="1" si="1"/>
        <v>-0.14545454545454542</v>
      </c>
      <c r="AC29" s="33">
        <f t="shared" ca="1" si="2"/>
        <v>-0.21666666666666665</v>
      </c>
    </row>
    <row r="30" spans="2:29" s="112" customFormat="1" ht="18" customHeight="1" x14ac:dyDescent="0.2">
      <c r="B30" s="51" t="s">
        <v>61</v>
      </c>
      <c r="C30" s="68" t="s">
        <v>61</v>
      </c>
      <c r="D30" s="49">
        <v>17</v>
      </c>
      <c r="E30" s="49">
        <v>1.1000000000000001</v>
      </c>
      <c r="F30" s="49">
        <v>1.4</v>
      </c>
      <c r="G30" s="49">
        <v>0.6</v>
      </c>
      <c r="H30" s="49">
        <v>1</v>
      </c>
      <c r="I30" s="49">
        <v>0.9</v>
      </c>
      <c r="J30" s="49">
        <v>1.7</v>
      </c>
      <c r="K30" s="49">
        <v>1.8</v>
      </c>
      <c r="L30" s="49">
        <v>0.7</v>
      </c>
      <c r="M30" s="49">
        <v>1.5</v>
      </c>
      <c r="O30" s="143"/>
      <c r="P30" s="22" t="s">
        <v>26</v>
      </c>
      <c r="Q30" s="114"/>
      <c r="R30" s="78">
        <f t="shared" ca="1" si="9"/>
        <v>4.9000000000000004</v>
      </c>
      <c r="S30" s="78">
        <f t="shared" ca="1" si="10"/>
        <v>3</v>
      </c>
      <c r="T30" s="78">
        <f t="shared" ca="1" si="11"/>
        <v>3.1</v>
      </c>
      <c r="U30" s="78">
        <f t="shared" ca="1" si="12"/>
        <v>4.3</v>
      </c>
      <c r="V30" s="78">
        <f t="shared" ca="1" si="13"/>
        <v>5.2</v>
      </c>
      <c r="W30" s="78">
        <f t="shared" ca="1" si="14"/>
        <v>5.2</v>
      </c>
      <c r="X30" s="78">
        <f t="shared" ca="1" si="15"/>
        <v>7.1</v>
      </c>
      <c r="Y30" s="78">
        <f t="shared" ca="1" si="16"/>
        <v>3.1</v>
      </c>
      <c r="Z30" s="78">
        <f t="shared" ca="1" si="17"/>
        <v>2.9</v>
      </c>
      <c r="AA30" s="87">
        <f t="shared" ca="1" si="18"/>
        <v>3.4</v>
      </c>
      <c r="AB30" s="76">
        <f t="shared" ca="1" si="1"/>
        <v>-0.3061224489795919</v>
      </c>
      <c r="AC30" s="76">
        <f t="shared" ca="1" si="2"/>
        <v>-0.3461538461538462</v>
      </c>
    </row>
    <row r="31" spans="2:29" s="112" customFormat="1" ht="18" customHeight="1" x14ac:dyDescent="0.2">
      <c r="B31" s="51" t="s">
        <v>62</v>
      </c>
      <c r="C31" s="68" t="s">
        <v>62</v>
      </c>
      <c r="D31" s="49">
        <v>3.2</v>
      </c>
      <c r="E31" s="49">
        <v>0.2</v>
      </c>
      <c r="F31" s="49">
        <v>1.1000000000000001</v>
      </c>
      <c r="G31" s="49">
        <v>1</v>
      </c>
      <c r="H31" s="49">
        <v>0.6</v>
      </c>
      <c r="I31" s="49">
        <v>2.7</v>
      </c>
      <c r="J31" s="49">
        <v>1.2</v>
      </c>
      <c r="K31" s="49">
        <v>1.6</v>
      </c>
      <c r="L31" s="49">
        <v>1</v>
      </c>
      <c r="M31" s="49">
        <v>1.4</v>
      </c>
      <c r="O31" s="143"/>
      <c r="P31" s="22" t="s">
        <v>27</v>
      </c>
      <c r="Q31" s="114"/>
      <c r="R31" s="78">
        <f t="shared" ca="1" si="9"/>
        <v>17</v>
      </c>
      <c r="S31" s="78">
        <f t="shared" ca="1" si="10"/>
        <v>1.1000000000000001</v>
      </c>
      <c r="T31" s="78">
        <f t="shared" ca="1" si="11"/>
        <v>1.4</v>
      </c>
      <c r="U31" s="78">
        <f t="shared" ca="1" si="12"/>
        <v>0.6</v>
      </c>
      <c r="V31" s="78">
        <f t="shared" ca="1" si="13"/>
        <v>1</v>
      </c>
      <c r="W31" s="78">
        <f t="shared" ca="1" si="14"/>
        <v>0.9</v>
      </c>
      <c r="X31" s="78">
        <f t="shared" ca="1" si="15"/>
        <v>1.7</v>
      </c>
      <c r="Y31" s="78">
        <f t="shared" ca="1" si="16"/>
        <v>1.8</v>
      </c>
      <c r="Z31" s="78">
        <f t="shared" ca="1" si="17"/>
        <v>0.7</v>
      </c>
      <c r="AA31" s="87">
        <f t="shared" ca="1" si="18"/>
        <v>1.5</v>
      </c>
      <c r="AB31" s="76">
        <f t="shared" ca="1" si="1"/>
        <v>-0.91176470588235292</v>
      </c>
      <c r="AC31" s="76">
        <f t="shared" ca="1" si="2"/>
        <v>0.66666666666666663</v>
      </c>
    </row>
    <row r="32" spans="2:29" s="112" customFormat="1" ht="18" customHeight="1" x14ac:dyDescent="0.2">
      <c r="B32" s="51" t="s">
        <v>63</v>
      </c>
      <c r="C32" s="68" t="s">
        <v>63</v>
      </c>
      <c r="D32" s="49">
        <v>25.1</v>
      </c>
      <c r="E32" s="49">
        <v>4.3</v>
      </c>
      <c r="F32" s="49">
        <v>5.5</v>
      </c>
      <c r="G32" s="49">
        <v>5.9</v>
      </c>
      <c r="H32" s="49">
        <v>6.8</v>
      </c>
      <c r="I32" s="49">
        <v>8.9</v>
      </c>
      <c r="J32" s="49">
        <v>10</v>
      </c>
      <c r="K32" s="49">
        <v>6.5</v>
      </c>
      <c r="L32" s="49">
        <v>4.5999999999999996</v>
      </c>
      <c r="M32" s="49">
        <v>6.3</v>
      </c>
      <c r="O32" s="143"/>
      <c r="P32" s="22" t="s">
        <v>28</v>
      </c>
      <c r="Q32" s="114"/>
      <c r="R32" s="78">
        <f t="shared" ca="1" si="9"/>
        <v>3.2</v>
      </c>
      <c r="S32" s="78">
        <f t="shared" ca="1" si="10"/>
        <v>0.2</v>
      </c>
      <c r="T32" s="78">
        <f t="shared" ca="1" si="11"/>
        <v>1.1000000000000001</v>
      </c>
      <c r="U32" s="78">
        <f t="shared" ca="1" si="12"/>
        <v>1</v>
      </c>
      <c r="V32" s="78">
        <f t="shared" ca="1" si="13"/>
        <v>0.6</v>
      </c>
      <c r="W32" s="78">
        <f t="shared" ca="1" si="14"/>
        <v>2.7</v>
      </c>
      <c r="X32" s="78">
        <f t="shared" ca="1" si="15"/>
        <v>1.2</v>
      </c>
      <c r="Y32" s="78">
        <f t="shared" ca="1" si="16"/>
        <v>1.6</v>
      </c>
      <c r="Z32" s="78">
        <f t="shared" ca="1" si="17"/>
        <v>1</v>
      </c>
      <c r="AA32" s="87">
        <f t="shared" ca="1" si="18"/>
        <v>1.4</v>
      </c>
      <c r="AB32" s="76">
        <f t="shared" ca="1" si="1"/>
        <v>-0.5625</v>
      </c>
      <c r="AC32" s="76">
        <f t="shared" ca="1" si="2"/>
        <v>-0.48148148148148157</v>
      </c>
    </row>
    <row r="33" spans="2:29" s="112" customFormat="1" ht="18" customHeight="1" x14ac:dyDescent="0.2">
      <c r="B33" s="51" t="s">
        <v>64</v>
      </c>
      <c r="C33" s="68" t="s">
        <v>64</v>
      </c>
      <c r="D33" s="49">
        <v>18.600000000000001</v>
      </c>
      <c r="E33" s="49">
        <v>1.4</v>
      </c>
      <c r="F33" s="49">
        <v>0.9</v>
      </c>
      <c r="G33" s="49">
        <v>1.1000000000000001</v>
      </c>
      <c r="H33" s="49">
        <v>0.9</v>
      </c>
      <c r="I33" s="49">
        <v>1.1000000000000001</v>
      </c>
      <c r="J33" s="49">
        <v>1.9</v>
      </c>
      <c r="K33" s="49">
        <v>3</v>
      </c>
      <c r="L33" s="49">
        <v>1.3</v>
      </c>
      <c r="M33" s="49">
        <v>2.5</v>
      </c>
      <c r="O33" s="143"/>
      <c r="P33" s="22" t="s">
        <v>29</v>
      </c>
      <c r="Q33" s="114"/>
      <c r="R33" s="78">
        <f t="shared" ca="1" si="9"/>
        <v>25.1</v>
      </c>
      <c r="S33" s="78">
        <f t="shared" ca="1" si="10"/>
        <v>4.3</v>
      </c>
      <c r="T33" s="78">
        <f t="shared" ca="1" si="11"/>
        <v>5.5</v>
      </c>
      <c r="U33" s="78">
        <f t="shared" ca="1" si="12"/>
        <v>5.9</v>
      </c>
      <c r="V33" s="78">
        <f t="shared" ca="1" si="13"/>
        <v>6.8</v>
      </c>
      <c r="W33" s="78">
        <f t="shared" ca="1" si="14"/>
        <v>8.9</v>
      </c>
      <c r="X33" s="78">
        <f t="shared" ca="1" si="15"/>
        <v>10</v>
      </c>
      <c r="Y33" s="78">
        <f t="shared" ca="1" si="16"/>
        <v>6.5</v>
      </c>
      <c r="Z33" s="78">
        <f t="shared" ca="1" si="17"/>
        <v>4.5999999999999996</v>
      </c>
      <c r="AA33" s="87">
        <f t="shared" ca="1" si="18"/>
        <v>6.3</v>
      </c>
      <c r="AB33" s="76">
        <f t="shared" ca="1" si="1"/>
        <v>-0.74900398406374502</v>
      </c>
      <c r="AC33" s="76">
        <f t="shared" ca="1" si="2"/>
        <v>-0.2921348314606742</v>
      </c>
    </row>
    <row r="34" spans="2:29" s="112" customFormat="1" ht="18" customHeight="1" x14ac:dyDescent="0.2">
      <c r="B34" s="51" t="s">
        <v>65</v>
      </c>
      <c r="C34" s="68" t="s">
        <v>65</v>
      </c>
      <c r="D34" s="49">
        <v>43.6</v>
      </c>
      <c r="E34" s="49">
        <v>5.7</v>
      </c>
      <c r="F34" s="49">
        <v>6.4</v>
      </c>
      <c r="G34" s="49">
        <v>7</v>
      </c>
      <c r="H34" s="49">
        <v>7.7</v>
      </c>
      <c r="I34" s="49">
        <v>10</v>
      </c>
      <c r="J34" s="49">
        <v>11.9</v>
      </c>
      <c r="K34" s="49">
        <v>9.5</v>
      </c>
      <c r="L34" s="49">
        <v>5.9</v>
      </c>
      <c r="M34" s="49">
        <v>8.9</v>
      </c>
      <c r="O34" s="143"/>
      <c r="P34" s="22" t="s">
        <v>30</v>
      </c>
      <c r="Q34" s="114"/>
      <c r="R34" s="78">
        <f t="shared" ca="1" si="9"/>
        <v>18.600000000000001</v>
      </c>
      <c r="S34" s="78">
        <f t="shared" ca="1" si="10"/>
        <v>1.4</v>
      </c>
      <c r="T34" s="78">
        <f t="shared" ca="1" si="11"/>
        <v>0.9</v>
      </c>
      <c r="U34" s="78">
        <f t="shared" ca="1" si="12"/>
        <v>1.1000000000000001</v>
      </c>
      <c r="V34" s="78">
        <f t="shared" ca="1" si="13"/>
        <v>0.9</v>
      </c>
      <c r="W34" s="78">
        <f t="shared" ca="1" si="14"/>
        <v>1.1000000000000001</v>
      </c>
      <c r="X34" s="78">
        <f t="shared" ca="1" si="15"/>
        <v>1.9</v>
      </c>
      <c r="Y34" s="78">
        <f t="shared" ca="1" si="16"/>
        <v>3</v>
      </c>
      <c r="Z34" s="78">
        <f t="shared" ca="1" si="17"/>
        <v>1.3</v>
      </c>
      <c r="AA34" s="87">
        <f t="shared" ca="1" si="18"/>
        <v>2.5</v>
      </c>
      <c r="AB34" s="76">
        <f t="shared" ca="1" si="1"/>
        <v>-0.86559139784946237</v>
      </c>
      <c r="AC34" s="76">
        <f t="shared" ca="1" si="2"/>
        <v>1.2727272727272725</v>
      </c>
    </row>
    <row r="35" spans="2:29" s="112" customFormat="1" ht="18" customHeight="1" x14ac:dyDescent="0.2">
      <c r="B35" s="51" t="s">
        <v>66</v>
      </c>
      <c r="C35" s="68" t="s">
        <v>66</v>
      </c>
      <c r="D35" s="49">
        <v>-21.2</v>
      </c>
      <c r="E35" s="49">
        <v>0.2</v>
      </c>
      <c r="F35" s="49">
        <v>0</v>
      </c>
      <c r="G35" s="49">
        <v>-1</v>
      </c>
      <c r="H35" s="49">
        <v>-1.8</v>
      </c>
      <c r="I35" s="49">
        <v>-3</v>
      </c>
      <c r="J35" s="49">
        <v>-5</v>
      </c>
      <c r="K35" s="49">
        <v>-2.2000000000000002</v>
      </c>
      <c r="L35" s="49">
        <v>-0.5</v>
      </c>
      <c r="M35" s="49">
        <v>-2.6</v>
      </c>
      <c r="O35" s="143"/>
      <c r="P35" s="22" t="s">
        <v>31</v>
      </c>
      <c r="Q35" s="114"/>
      <c r="R35" s="78">
        <f t="shared" ca="1" si="9"/>
        <v>43.6</v>
      </c>
      <c r="S35" s="78">
        <f t="shared" ca="1" si="10"/>
        <v>5.7</v>
      </c>
      <c r="T35" s="78">
        <f t="shared" ca="1" si="11"/>
        <v>6.4</v>
      </c>
      <c r="U35" s="78">
        <f t="shared" ca="1" si="12"/>
        <v>7</v>
      </c>
      <c r="V35" s="78">
        <f t="shared" ca="1" si="13"/>
        <v>7.7</v>
      </c>
      <c r="W35" s="78">
        <f t="shared" ca="1" si="14"/>
        <v>10</v>
      </c>
      <c r="X35" s="78">
        <f t="shared" ca="1" si="15"/>
        <v>11.9</v>
      </c>
      <c r="Y35" s="78">
        <f t="shared" ca="1" si="16"/>
        <v>9.5</v>
      </c>
      <c r="Z35" s="78">
        <f t="shared" ca="1" si="17"/>
        <v>5.9</v>
      </c>
      <c r="AA35" s="87">
        <f t="shared" ca="1" si="18"/>
        <v>8.9</v>
      </c>
      <c r="AB35" s="76">
        <f t="shared" ca="1" si="1"/>
        <v>-0.79587155963302758</v>
      </c>
      <c r="AC35" s="76">
        <f t="shared" ca="1" si="2"/>
        <v>-0.10999999999999996</v>
      </c>
    </row>
    <row r="36" spans="2:29" s="112" customFormat="1" ht="18" customHeight="1" x14ac:dyDescent="0.2">
      <c r="B36" s="51" t="s">
        <v>72</v>
      </c>
      <c r="C36" s="68" t="s">
        <v>72</v>
      </c>
      <c r="D36" s="49">
        <v>-38.1</v>
      </c>
      <c r="E36" s="49">
        <v>-0.9</v>
      </c>
      <c r="F36" s="49">
        <v>-1.4</v>
      </c>
      <c r="G36" s="49">
        <v>-1.6</v>
      </c>
      <c r="H36" s="49">
        <v>-2.8</v>
      </c>
      <c r="I36" s="49">
        <v>-4</v>
      </c>
      <c r="J36" s="49">
        <v>-6.7</v>
      </c>
      <c r="K36" s="49">
        <v>-4</v>
      </c>
      <c r="L36" s="49">
        <v>-1.2</v>
      </c>
      <c r="M36" s="49">
        <v>-4.2</v>
      </c>
      <c r="O36" s="143"/>
      <c r="P36" s="30" t="s">
        <v>32</v>
      </c>
      <c r="Q36" s="114"/>
      <c r="R36" s="84">
        <f t="shared" ca="1" si="9"/>
        <v>-21.2</v>
      </c>
      <c r="S36" s="84">
        <f t="shared" ca="1" si="10"/>
        <v>0.2</v>
      </c>
      <c r="T36" s="84">
        <f t="shared" ca="1" si="11"/>
        <v>0</v>
      </c>
      <c r="U36" s="84">
        <f t="shared" ca="1" si="12"/>
        <v>-1</v>
      </c>
      <c r="V36" s="84">
        <f t="shared" ca="1" si="13"/>
        <v>-1.8</v>
      </c>
      <c r="W36" s="84">
        <f t="shared" ca="1" si="14"/>
        <v>-3</v>
      </c>
      <c r="X36" s="84">
        <f t="shared" ca="1" si="15"/>
        <v>-5</v>
      </c>
      <c r="Y36" s="84">
        <f t="shared" ca="1" si="16"/>
        <v>-2.2000000000000002</v>
      </c>
      <c r="Z36" s="84">
        <f t="shared" ca="1" si="17"/>
        <v>-0.5</v>
      </c>
      <c r="AA36" s="32">
        <f t="shared" ca="1" si="18"/>
        <v>-2.6</v>
      </c>
      <c r="AB36" s="33">
        <f t="shared" ca="1" si="1"/>
        <v>0.87735849056603765</v>
      </c>
      <c r="AC36" s="33">
        <f t="shared" ca="1" si="2"/>
        <v>0.1333333333333333</v>
      </c>
    </row>
    <row r="37" spans="2:29" s="112" customFormat="1" ht="18" customHeight="1" x14ac:dyDescent="0.2">
      <c r="B37" s="51" t="s">
        <v>67</v>
      </c>
      <c r="C37" s="68" t="s">
        <v>94</v>
      </c>
      <c r="D37" s="49">
        <v>25.5</v>
      </c>
      <c r="E37" s="49">
        <v>1.7</v>
      </c>
      <c r="F37" s="49">
        <v>0.4</v>
      </c>
      <c r="G37" s="49">
        <v>0.3</v>
      </c>
      <c r="H37" s="49">
        <v>0.3</v>
      </c>
      <c r="I37" s="49">
        <v>0.5</v>
      </c>
      <c r="J37" s="49">
        <v>0.3</v>
      </c>
      <c r="K37" s="49">
        <v>0.1</v>
      </c>
      <c r="L37" s="49">
        <v>1.6</v>
      </c>
      <c r="M37" s="49"/>
      <c r="O37" s="143"/>
      <c r="P37" s="30" t="s">
        <v>33</v>
      </c>
      <c r="Q37" s="114"/>
      <c r="R37" s="84">
        <f t="shared" ca="1" si="9"/>
        <v>-38.1</v>
      </c>
      <c r="S37" s="84">
        <f t="shared" ca="1" si="10"/>
        <v>-0.9</v>
      </c>
      <c r="T37" s="84">
        <f t="shared" ca="1" si="11"/>
        <v>-1.4</v>
      </c>
      <c r="U37" s="84">
        <f t="shared" ca="1" si="12"/>
        <v>-1.6</v>
      </c>
      <c r="V37" s="84">
        <f t="shared" ca="1" si="13"/>
        <v>-2.8</v>
      </c>
      <c r="W37" s="84">
        <f t="shared" ca="1" si="14"/>
        <v>-4</v>
      </c>
      <c r="X37" s="84">
        <f t="shared" ca="1" si="15"/>
        <v>-6.7</v>
      </c>
      <c r="Y37" s="84">
        <f t="shared" ca="1" si="16"/>
        <v>-4</v>
      </c>
      <c r="Z37" s="84">
        <f t="shared" ca="1" si="17"/>
        <v>-1.2</v>
      </c>
      <c r="AA37" s="32">
        <f t="shared" ca="1" si="18"/>
        <v>-4.2</v>
      </c>
      <c r="AB37" s="33">
        <f t="shared" ca="1" si="1"/>
        <v>0.88976377952755903</v>
      </c>
      <c r="AC37" s="33">
        <f t="shared" ca="1" si="2"/>
        <v>-5.0000000000000044E-2</v>
      </c>
    </row>
    <row r="38" spans="2:29" s="112" customFormat="1" ht="18" customHeight="1" x14ac:dyDescent="0.2">
      <c r="B38" s="51" t="s">
        <v>68</v>
      </c>
      <c r="C38" s="68" t="s">
        <v>68</v>
      </c>
      <c r="D38" s="49">
        <v>0</v>
      </c>
      <c r="E38" s="49">
        <v>0.1</v>
      </c>
      <c r="F38" s="49">
        <v>0</v>
      </c>
      <c r="G38" s="49">
        <v>0.2</v>
      </c>
      <c r="H38" s="49">
        <v>0.2</v>
      </c>
      <c r="I38" s="49">
        <v>0</v>
      </c>
      <c r="J38" s="49">
        <v>0.2</v>
      </c>
      <c r="K38" s="49">
        <v>0</v>
      </c>
      <c r="L38" s="49">
        <v>0</v>
      </c>
      <c r="M38" s="49"/>
      <c r="O38" s="143"/>
      <c r="P38" s="22" t="s">
        <v>34</v>
      </c>
      <c r="Q38" s="114"/>
      <c r="R38" s="78">
        <f t="shared" ref="R38:Z39" ca="1" si="19">D37*OFFSET(T$109,MATCH($AC$1,$Q$109:$Q$110,0)-1,0)</f>
        <v>25.5</v>
      </c>
      <c r="S38" s="78">
        <f t="shared" ca="1" si="19"/>
        <v>1.7</v>
      </c>
      <c r="T38" s="78">
        <f t="shared" ca="1" si="19"/>
        <v>0.4</v>
      </c>
      <c r="U38" s="78">
        <f t="shared" ca="1" si="19"/>
        <v>0.3</v>
      </c>
      <c r="V38" s="78">
        <f t="shared" ca="1" si="19"/>
        <v>0.3</v>
      </c>
      <c r="W38" s="78">
        <f t="shared" ca="1" si="19"/>
        <v>0.5</v>
      </c>
      <c r="X38" s="78">
        <f t="shared" ca="1" si="19"/>
        <v>0.3</v>
      </c>
      <c r="Y38" s="78">
        <f t="shared" ca="1" si="19"/>
        <v>0.1</v>
      </c>
      <c r="Z38" s="78">
        <f t="shared" ca="1" si="19"/>
        <v>1.6</v>
      </c>
      <c r="AA38" s="78"/>
      <c r="AB38" s="33" t="str">
        <f t="shared" si="1"/>
        <v/>
      </c>
      <c r="AC38" s="33" t="str">
        <f t="shared" si="2"/>
        <v/>
      </c>
    </row>
    <row r="39" spans="2:29" s="112" customFormat="1" ht="18" customHeight="1" x14ac:dyDescent="0.2">
      <c r="B39" s="51" t="s">
        <v>69</v>
      </c>
      <c r="C39" s="68" t="s">
        <v>69</v>
      </c>
      <c r="D39" s="49">
        <v>0</v>
      </c>
      <c r="E39" s="49">
        <v>0</v>
      </c>
      <c r="F39" s="49">
        <v>0.1</v>
      </c>
      <c r="G39" s="49">
        <v>0</v>
      </c>
      <c r="H39" s="49">
        <v>0</v>
      </c>
      <c r="I39" s="49">
        <v>0</v>
      </c>
      <c r="J39" s="49">
        <v>0.2</v>
      </c>
      <c r="K39" s="49">
        <v>0</v>
      </c>
      <c r="L39" s="49">
        <v>0</v>
      </c>
      <c r="M39" s="49"/>
      <c r="O39" s="143"/>
      <c r="P39" s="22" t="s">
        <v>35</v>
      </c>
      <c r="Q39" s="114"/>
      <c r="R39" s="78">
        <f t="shared" ca="1" si="19"/>
        <v>0</v>
      </c>
      <c r="S39" s="78">
        <f t="shared" ca="1" si="19"/>
        <v>0.1</v>
      </c>
      <c r="T39" s="78">
        <f t="shared" ca="1" si="19"/>
        <v>0</v>
      </c>
      <c r="U39" s="78">
        <f t="shared" ca="1" si="19"/>
        <v>0.2</v>
      </c>
      <c r="V39" s="78">
        <f t="shared" ca="1" si="19"/>
        <v>0.2</v>
      </c>
      <c r="W39" s="78">
        <f t="shared" ca="1" si="19"/>
        <v>0</v>
      </c>
      <c r="X39" s="78">
        <f t="shared" ca="1" si="19"/>
        <v>0.2</v>
      </c>
      <c r="Y39" s="78">
        <f t="shared" ca="1" si="19"/>
        <v>0</v>
      </c>
      <c r="Z39" s="78">
        <f t="shared" ca="1" si="19"/>
        <v>0</v>
      </c>
      <c r="AA39" s="78"/>
      <c r="AB39" s="33" t="str">
        <f t="shared" si="1"/>
        <v/>
      </c>
      <c r="AC39" s="33" t="str">
        <f t="shared" si="2"/>
        <v/>
      </c>
    </row>
    <row r="40" spans="2:29" s="112" customFormat="1" ht="18" customHeight="1" x14ac:dyDescent="0.2">
      <c r="B40" s="51" t="s">
        <v>70</v>
      </c>
      <c r="C40" s="68" t="s">
        <v>70</v>
      </c>
      <c r="D40" s="59">
        <v>-63.7</v>
      </c>
      <c r="E40" s="59">
        <v>-2.7</v>
      </c>
      <c r="F40" s="59">
        <v>-1.8</v>
      </c>
      <c r="G40" s="59">
        <v>-2.1</v>
      </c>
      <c r="H40" s="59">
        <v>-3.3</v>
      </c>
      <c r="I40" s="59">
        <v>-4.5</v>
      </c>
      <c r="J40" s="59">
        <v>-7.4</v>
      </c>
      <c r="K40" s="59">
        <v>-4</v>
      </c>
      <c r="L40" s="59">
        <v>-2.9</v>
      </c>
      <c r="M40" s="59">
        <v>-4.2</v>
      </c>
      <c r="O40" s="143"/>
      <c r="P40" s="22" t="s">
        <v>36</v>
      </c>
      <c r="Q40" s="114"/>
      <c r="R40" s="78"/>
      <c r="S40" s="78">
        <f t="shared" ref="S40:Z41" ca="1" si="20">E39*OFFSET(U$109,MATCH($AC$1,$Q$109:$Q$110,0)-1,0)</f>
        <v>0</v>
      </c>
      <c r="T40" s="78">
        <f t="shared" ca="1" si="20"/>
        <v>0.1</v>
      </c>
      <c r="U40" s="78">
        <f t="shared" ca="1" si="20"/>
        <v>0</v>
      </c>
      <c r="V40" s="78">
        <f t="shared" ca="1" si="20"/>
        <v>0</v>
      </c>
      <c r="W40" s="78">
        <f t="shared" ca="1" si="20"/>
        <v>0</v>
      </c>
      <c r="X40" s="78">
        <f t="shared" ca="1" si="20"/>
        <v>0.2</v>
      </c>
      <c r="Y40" s="78">
        <f t="shared" ca="1" si="20"/>
        <v>0</v>
      </c>
      <c r="Z40" s="78">
        <f t="shared" ca="1" si="20"/>
        <v>0</v>
      </c>
      <c r="AA40" s="78"/>
      <c r="AB40" s="33" t="str">
        <f t="shared" si="1"/>
        <v/>
      </c>
      <c r="AC40" s="33" t="str">
        <f t="shared" si="2"/>
        <v/>
      </c>
    </row>
    <row r="41" spans="2:29" s="112" customFormat="1" ht="18" customHeight="1" thickBot="1" x14ac:dyDescent="0.25">
      <c r="C41"/>
      <c r="D41"/>
      <c r="E41"/>
      <c r="F41"/>
      <c r="G41"/>
      <c r="H41"/>
      <c r="I41"/>
      <c r="J41"/>
      <c r="K41"/>
      <c r="L41"/>
      <c r="M41"/>
      <c r="O41" s="144"/>
      <c r="P41" s="34" t="s">
        <v>37</v>
      </c>
      <c r="Q41" s="113"/>
      <c r="R41" s="85">
        <f ca="1">D40*OFFSET(T$109,MATCH($AC$1,$Q$109:$Q$110,0)-1,0)</f>
        <v>-63.7</v>
      </c>
      <c r="S41" s="85">
        <f t="shared" ca="1" si="20"/>
        <v>-2.7</v>
      </c>
      <c r="T41" s="85">
        <f t="shared" ca="1" si="20"/>
        <v>-1.8</v>
      </c>
      <c r="U41" s="85">
        <f t="shared" ca="1" si="20"/>
        <v>-2.1</v>
      </c>
      <c r="V41" s="85">
        <f t="shared" ca="1" si="20"/>
        <v>-3.3</v>
      </c>
      <c r="W41" s="85">
        <f t="shared" ca="1" si="20"/>
        <v>-4.5</v>
      </c>
      <c r="X41" s="85">
        <f t="shared" ca="1" si="20"/>
        <v>-7.4</v>
      </c>
      <c r="Y41" s="85">
        <f t="shared" ca="1" si="20"/>
        <v>-4</v>
      </c>
      <c r="Z41" s="85">
        <f t="shared" ca="1" si="20"/>
        <v>-2.9</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111" customFormat="1" x14ac:dyDescent="0.2">
      <c r="C45"/>
      <c r="D45"/>
      <c r="E45"/>
      <c r="F45"/>
      <c r="G45"/>
      <c r="H45"/>
      <c r="I45"/>
      <c r="J45"/>
      <c r="K45"/>
      <c r="L45"/>
      <c r="M45"/>
      <c r="O45" s="91" t="str">
        <f>$P21&amp;CHAR(10)&amp;$O$1</f>
        <v>Landings per kW day at sea (kg)
Low Activity vessels O10m</v>
      </c>
      <c r="Q45" s="91"/>
      <c r="R45" s="91"/>
      <c r="S45" s="91"/>
      <c r="T45" s="91"/>
      <c r="U45" s="91"/>
      <c r="Y45" s="91" t="str">
        <f>$P24&amp;CHAR(10)&amp;$O$1</f>
        <v>Operating profit per kW day at sea (£)
Low Activity vessels O10m</v>
      </c>
      <c r="Z45" s="91"/>
    </row>
    <row r="46" spans="2:29" s="111" customFormat="1" x14ac:dyDescent="0.2">
      <c r="C46"/>
      <c r="D46"/>
      <c r="E46"/>
      <c r="F46"/>
      <c r="G46"/>
      <c r="H46"/>
      <c r="I46"/>
      <c r="J46"/>
      <c r="K46"/>
      <c r="L46"/>
      <c r="M46"/>
      <c r="O46" s="91" t="str">
        <f>$P22&amp;CHAR(10)&amp;$O$1</f>
        <v>Fishing Income per kW day at sea (£)
Low Activity vessels O10m</v>
      </c>
    </row>
    <row r="47" spans="2:29" s="111" customFormat="1" x14ac:dyDescent="0.2">
      <c r="C47"/>
      <c r="D47"/>
      <c r="E47"/>
      <c r="F47"/>
      <c r="G47"/>
      <c r="H47"/>
      <c r="I47"/>
      <c r="J47"/>
      <c r="K47"/>
      <c r="L47"/>
      <c r="M47"/>
      <c r="O47" s="91" t="str">
        <f>$P20&amp;CHAR(10)&amp;$O$1</f>
        <v>Average price per tonne landed (£)
Low Activity vessels O10m</v>
      </c>
    </row>
    <row r="48" spans="2:29" s="111" customFormat="1" x14ac:dyDescent="0.2">
      <c r="C48"/>
      <c r="D48"/>
      <c r="E48"/>
      <c r="F48"/>
      <c r="G48"/>
      <c r="H48"/>
      <c r="I48"/>
      <c r="J48"/>
      <c r="K48"/>
      <c r="L48"/>
      <c r="M48"/>
    </row>
    <row r="49" spans="3:26" s="111" customFormat="1" x14ac:dyDescent="0.2">
      <c r="C49"/>
      <c r="D49"/>
      <c r="E49"/>
      <c r="F49"/>
      <c r="G49"/>
      <c r="H49"/>
      <c r="I49"/>
      <c r="J49"/>
      <c r="K49"/>
      <c r="L49"/>
      <c r="M49"/>
    </row>
    <row r="50" spans="3:26" s="111" customFormat="1" x14ac:dyDescent="0.2">
      <c r="C50"/>
      <c r="D50"/>
      <c r="E50"/>
      <c r="F50"/>
      <c r="G50"/>
      <c r="H50"/>
      <c r="I50"/>
      <c r="J50"/>
      <c r="K50"/>
      <c r="L50"/>
      <c r="M50"/>
    </row>
    <row r="51" spans="3:26" s="111" customFormat="1" x14ac:dyDescent="0.2">
      <c r="C51"/>
      <c r="D51"/>
      <c r="E51"/>
      <c r="F51"/>
      <c r="G51"/>
      <c r="H51"/>
      <c r="I51"/>
      <c r="J51"/>
      <c r="K51"/>
      <c r="L51"/>
      <c r="M51"/>
    </row>
    <row r="52" spans="3:26" s="111" customFormat="1" x14ac:dyDescent="0.2">
      <c r="C52"/>
      <c r="D52"/>
      <c r="E52"/>
      <c r="F52"/>
      <c r="G52"/>
      <c r="H52"/>
      <c r="I52"/>
      <c r="J52"/>
      <c r="K52"/>
      <c r="L52"/>
      <c r="M52"/>
    </row>
    <row r="53" spans="3:26" s="111" customFormat="1" x14ac:dyDescent="0.2">
      <c r="C53"/>
      <c r="D53"/>
      <c r="E53"/>
      <c r="F53"/>
      <c r="G53"/>
      <c r="H53"/>
      <c r="I53"/>
      <c r="J53"/>
      <c r="K53"/>
      <c r="L53"/>
      <c r="M53"/>
    </row>
    <row r="54" spans="3:26" s="111" customFormat="1" x14ac:dyDescent="0.2">
      <c r="C54"/>
      <c r="D54"/>
      <c r="E54"/>
      <c r="F54"/>
      <c r="G54"/>
      <c r="H54"/>
      <c r="I54"/>
      <c r="J54"/>
      <c r="K54"/>
      <c r="L54"/>
      <c r="M54"/>
    </row>
    <row r="55" spans="3:26" s="111" customFormat="1" x14ac:dyDescent="0.2">
      <c r="C55"/>
      <c r="D55"/>
      <c r="E55"/>
      <c r="F55"/>
      <c r="G55"/>
      <c r="H55"/>
      <c r="I55"/>
      <c r="J55"/>
      <c r="K55"/>
      <c r="L55"/>
      <c r="M55"/>
    </row>
    <row r="56" spans="3:26" s="111" customFormat="1" x14ac:dyDescent="0.2">
      <c r="C56"/>
      <c r="D56"/>
      <c r="E56"/>
      <c r="F56"/>
      <c r="G56"/>
      <c r="H56"/>
      <c r="I56"/>
      <c r="J56"/>
      <c r="K56"/>
      <c r="L56"/>
      <c r="M56"/>
    </row>
    <row r="57" spans="3:26" s="111" customFormat="1" x14ac:dyDescent="0.2">
      <c r="C57"/>
      <c r="D57"/>
      <c r="E57"/>
      <c r="F57"/>
      <c r="G57"/>
      <c r="H57"/>
      <c r="I57"/>
      <c r="J57"/>
      <c r="K57"/>
      <c r="L57"/>
      <c r="M57"/>
    </row>
    <row r="58" spans="3:26" s="111" customFormat="1" x14ac:dyDescent="0.2">
      <c r="C58"/>
      <c r="D58"/>
      <c r="E58"/>
      <c r="F58"/>
      <c r="G58"/>
      <c r="H58"/>
      <c r="I58"/>
      <c r="J58"/>
      <c r="K58"/>
      <c r="L58"/>
      <c r="M58"/>
      <c r="O58" s="91"/>
      <c r="Q58" s="91"/>
      <c r="R58" s="91"/>
      <c r="S58" s="91"/>
    </row>
    <row r="59" spans="3:26" s="111" customFormat="1" x14ac:dyDescent="0.2">
      <c r="C59"/>
      <c r="D59"/>
      <c r="E59"/>
      <c r="F59"/>
      <c r="G59"/>
      <c r="H59"/>
      <c r="I59"/>
      <c r="J59"/>
      <c r="K59"/>
      <c r="L59"/>
      <c r="M59"/>
      <c r="P59" s="91" t="str">
        <f>$P23&amp;CHAR(10)&amp;$O$1</f>
        <v>Total operating cost per kW day at sea (£)
Low Activity vessels O10m</v>
      </c>
      <c r="T59" s="91" t="str">
        <f>$P20&amp;CHAR(10)&amp;$O$1</f>
        <v>Average price per tonne landed (£)
Low Activity vessels O10m</v>
      </c>
      <c r="Y59" s="91" t="str">
        <f>"Average annual operating profit per vessel (£'000)"&amp;CHAR(10)&amp;$O$1</f>
        <v>Average annual operating profit per vessel (£'000)
Low Activity vessels O10m</v>
      </c>
      <c r="Z59" s="91"/>
    </row>
    <row r="60" spans="3:26" s="111" customFormat="1" x14ac:dyDescent="0.2">
      <c r="C60"/>
      <c r="D60"/>
      <c r="E60"/>
      <c r="F60"/>
      <c r="G60"/>
      <c r="H60"/>
      <c r="I60"/>
      <c r="J60"/>
      <c r="K60"/>
      <c r="L60"/>
      <c r="M60"/>
    </row>
    <row r="61" spans="3:26" s="111" customFormat="1" x14ac:dyDescent="0.2">
      <c r="C61"/>
      <c r="D61"/>
      <c r="E61"/>
      <c r="F61"/>
      <c r="G61"/>
      <c r="H61"/>
      <c r="I61"/>
      <c r="J61"/>
      <c r="K61"/>
      <c r="L61"/>
      <c r="M61"/>
    </row>
    <row r="62" spans="3:26" s="111" customFormat="1" x14ac:dyDescent="0.2">
      <c r="C62"/>
      <c r="D62"/>
      <c r="E62"/>
      <c r="F62"/>
      <c r="G62"/>
      <c r="H62"/>
      <c r="I62"/>
      <c r="J62"/>
      <c r="K62"/>
      <c r="L62"/>
      <c r="M62"/>
    </row>
    <row r="63" spans="3:26" s="111" customFormat="1" x14ac:dyDescent="0.2">
      <c r="C63"/>
      <c r="D63"/>
      <c r="E63"/>
      <c r="F63"/>
      <c r="G63"/>
      <c r="H63"/>
      <c r="I63"/>
      <c r="J63"/>
      <c r="K63"/>
      <c r="L63"/>
      <c r="M63"/>
    </row>
    <row r="64" spans="3:26" s="111" customFormat="1" x14ac:dyDescent="0.2">
      <c r="C64"/>
      <c r="D64"/>
      <c r="E64"/>
      <c r="F64"/>
      <c r="G64"/>
      <c r="H64"/>
      <c r="I64"/>
      <c r="J64"/>
      <c r="K64"/>
      <c r="L64"/>
      <c r="M64"/>
    </row>
    <row r="65" spans="3:23" s="111" customFormat="1" x14ac:dyDescent="0.2">
      <c r="C65"/>
      <c r="D65"/>
      <c r="E65"/>
      <c r="F65"/>
      <c r="G65"/>
      <c r="H65"/>
      <c r="I65"/>
      <c r="J65"/>
      <c r="K65"/>
      <c r="L65"/>
      <c r="M65"/>
    </row>
    <row r="66" spans="3:23" s="111" customFormat="1" x14ac:dyDescent="0.2">
      <c r="C66"/>
      <c r="D66"/>
      <c r="E66"/>
      <c r="F66"/>
      <c r="G66"/>
      <c r="H66"/>
      <c r="I66"/>
      <c r="J66"/>
      <c r="K66"/>
      <c r="L66"/>
      <c r="M66"/>
    </row>
    <row r="67" spans="3:23" s="111" customFormat="1" x14ac:dyDescent="0.2">
      <c r="C67"/>
      <c r="D67"/>
      <c r="E67"/>
      <c r="F67"/>
      <c r="G67"/>
      <c r="H67"/>
      <c r="I67"/>
      <c r="J67"/>
      <c r="K67"/>
      <c r="L67"/>
      <c r="M67"/>
    </row>
    <row r="68" spans="3:23" s="111" customFormat="1" x14ac:dyDescent="0.2">
      <c r="C68"/>
      <c r="D68"/>
      <c r="E68"/>
      <c r="F68"/>
      <c r="G68"/>
      <c r="H68"/>
      <c r="I68"/>
      <c r="J68"/>
      <c r="K68"/>
      <c r="L68"/>
      <c r="M68"/>
    </row>
    <row r="69" spans="3:23" s="111" customFormat="1" x14ac:dyDescent="0.2">
      <c r="C69"/>
      <c r="D69"/>
      <c r="E69"/>
      <c r="F69"/>
      <c r="G69"/>
      <c r="H69"/>
      <c r="I69"/>
      <c r="J69"/>
      <c r="K69"/>
      <c r="L69"/>
      <c r="M69"/>
    </row>
    <row r="70" spans="3:23" s="111"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'O10m Low activity'!R3:AA3</xm:f>
              <xm:sqref>Q3</xm:sqref>
            </x14:sparkline>
            <x14:sparkline>
              <xm:f>'O10m Low activity'!R4:AA4</xm:f>
              <xm:sqref>Q4</xm:sqref>
            </x14:sparkline>
            <x14:sparkline>
              <xm:f>'O10m Low activity'!R5:AA5</xm:f>
              <xm:sqref>Q5</xm:sqref>
            </x14:sparkline>
            <x14:sparkline>
              <xm:f>'O10m Low activity'!R6:AA6</xm:f>
              <xm:sqref>Q6</xm:sqref>
            </x14:sparkline>
            <x14:sparkline>
              <xm:f>'O10m Low activity'!R7:AA7</xm:f>
              <xm:sqref>Q7</xm:sqref>
            </x14:sparkline>
            <x14:sparkline>
              <xm:f>'O10m Low activity'!R8:AA8</xm:f>
              <xm:sqref>Q8</xm:sqref>
            </x14:sparkline>
            <x14:sparkline>
              <xm:f>'O10m Low activity'!R9:AA9</xm:f>
              <xm:sqref>Q9</xm:sqref>
            </x14:sparkline>
            <x14:sparkline>
              <xm:f>'O10m Low activity'!R10:AA10</xm:f>
              <xm:sqref>Q10</xm:sqref>
            </x14:sparkline>
            <x14:sparkline>
              <xm:f>'O10m Low activity'!R11:AA11</xm:f>
              <xm:sqref>Q11</xm:sqref>
            </x14:sparkline>
            <x14:sparkline>
              <xm:f>'O10m Low activity'!R12:AA12</xm:f>
              <xm:sqref>Q12</xm:sqref>
            </x14:sparkline>
            <x14:sparkline>
              <xm:f>'O10m Low activity'!R13:AA13</xm:f>
              <xm:sqref>Q13</xm:sqref>
            </x14:sparkline>
            <x14:sparkline>
              <xm:f>'O10m Low activity'!R14:AA14</xm:f>
              <xm:sqref>Q14</xm:sqref>
            </x14:sparkline>
            <x14:sparkline>
              <xm:f>'O10m Low activity'!R15:AA15</xm:f>
              <xm:sqref>Q15</xm:sqref>
            </x14:sparkline>
            <x14:sparkline>
              <xm:f>'O10m Low activity'!R16:AA16</xm:f>
              <xm:sqref>Q16</xm:sqref>
            </x14:sparkline>
            <x14:sparkline>
              <xm:f>'O10m Low activity'!R17:AA17</xm:f>
              <xm:sqref>Q17</xm:sqref>
            </x14:sparkline>
            <x14:sparkline>
              <xm:f>'O10m Low activity'!R18:AA18</xm:f>
              <xm:sqref>Q18</xm:sqref>
            </x14:sparkline>
            <x14:sparkline>
              <xm:f>'O10m Low activity'!R19:AA19</xm:f>
              <xm:sqref>Q19</xm:sqref>
            </x14:sparkline>
            <x14:sparkline>
              <xm:f>'O10m Low activity'!R20:AA20</xm:f>
              <xm:sqref>Q20</xm:sqref>
            </x14:sparkline>
            <x14:sparkline>
              <xm:f>'O10m Low activity'!R21:AA21</xm:f>
              <xm:sqref>Q21</xm:sqref>
            </x14:sparkline>
            <x14:sparkline>
              <xm:f>'O10m Low activity'!R22:AA22</xm:f>
              <xm:sqref>Q22</xm:sqref>
            </x14:sparkline>
            <x14:sparkline>
              <xm:f>'O10m Low activity'!R23:AA23</xm:f>
              <xm:sqref>Q23</xm:sqref>
            </x14:sparkline>
            <x14:sparkline>
              <xm:f>'O10m Low activity'!R24:AA24</xm:f>
              <xm:sqref>Q24</xm:sqref>
            </x14:sparkline>
            <x14:sparkline>
              <xm:f>'O10m Low activity'!R25:AA25</xm:f>
              <xm:sqref>Q25</xm:sqref>
            </x14:sparkline>
            <x14:sparkline>
              <xm:f>'O10m Low activity'!R26:AA26</xm:f>
              <xm:sqref>Q26</xm:sqref>
            </x14:sparkline>
            <x14:sparkline>
              <xm:f>'O10m Low activity'!R27:AA27</xm:f>
              <xm:sqref>Q27</xm:sqref>
            </x14:sparkline>
            <x14:sparkline>
              <xm:f>'O10m Low activity'!R28:AA28</xm:f>
              <xm:sqref>Q28</xm:sqref>
            </x14:sparkline>
            <x14:sparkline>
              <xm:f>'O10m Low activity'!R29:AA29</xm:f>
              <xm:sqref>Q29</xm:sqref>
            </x14:sparkline>
            <x14:sparkline>
              <xm:f>'O10m Low activity'!R30:AA30</xm:f>
              <xm:sqref>Q30</xm:sqref>
            </x14:sparkline>
            <x14:sparkline>
              <xm:f>'O10m Low activity'!R31:AA31</xm:f>
              <xm:sqref>Q31</xm:sqref>
            </x14:sparkline>
            <x14:sparkline>
              <xm:f>'O10m Low activity'!R32:AA32</xm:f>
              <xm:sqref>Q32</xm:sqref>
            </x14:sparkline>
            <x14:sparkline>
              <xm:f>'O10m Low activity'!R33:AA33</xm:f>
              <xm:sqref>Q33</xm:sqref>
            </x14:sparkline>
            <x14:sparkline>
              <xm:f>'O10m Low activity'!R34:AA34</xm:f>
              <xm:sqref>Q34</xm:sqref>
            </x14:sparkline>
            <x14:sparkline>
              <xm:f>'O10m Low activity'!R35:AA35</xm:f>
              <xm:sqref>Q35</xm:sqref>
            </x14:sparkline>
            <x14:sparkline>
              <xm:f>'O10m Low activity'!R36:AA36</xm:f>
              <xm:sqref>Q36</xm:sqref>
            </x14:sparkline>
            <x14:sparkline>
              <xm:f>'O10m Low activity'!R37:AA37</xm:f>
              <xm:sqref>Q37</xm:sqref>
            </x14:sparkline>
            <x14:sparkline>
              <xm:f>'O10m Low activity'!R38:AA38</xm:f>
              <xm:sqref>Q38</xm:sqref>
            </x14:sparkline>
            <x14:sparkline>
              <xm:f>'O10m Low activity'!R39:AA39</xm:f>
              <xm:sqref>Q39</xm:sqref>
            </x14:sparkline>
            <x14:sparkline>
              <xm:f>'O10m Low activity'!R40:AA40</xm:f>
              <xm:sqref>Q40</xm:sqref>
            </x14:sparkline>
            <x14:sparkline>
              <xm:f>'O10m Low activity'!R41:AA41</xm:f>
              <xm:sqref>Q41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55"/>
  <sheetViews>
    <sheetView workbookViewId="0">
      <selection activeCell="C7" sqref="C7"/>
    </sheetView>
  </sheetViews>
  <sheetFormatPr defaultRowHeight="14.25" x14ac:dyDescent="0.2"/>
  <cols>
    <col min="1" max="1" width="16" customWidth="1"/>
  </cols>
  <sheetData>
    <row r="3" spans="2:16" s="98" customFormat="1" ht="15" customHeight="1" x14ac:dyDescent="0.2">
      <c r="B3" s="97" t="s">
        <v>75</v>
      </c>
    </row>
    <row r="4" spans="2:16" s="98" customFormat="1" x14ac:dyDescent="0.2"/>
    <row r="5" spans="2:16" s="98" customFormat="1" ht="15" thickBot="1" x14ac:dyDescent="0.25">
      <c r="B5" s="98" t="s">
        <v>114</v>
      </c>
    </row>
    <row r="6" spans="2:16" s="98" customFormat="1" ht="15" x14ac:dyDescent="0.25">
      <c r="B6" s="99"/>
      <c r="C6" s="100"/>
      <c r="D6" s="101"/>
      <c r="E6" s="101"/>
      <c r="F6" s="102"/>
      <c r="G6" s="102"/>
      <c r="H6" s="102"/>
      <c r="I6" s="102"/>
      <c r="J6" s="102"/>
      <c r="K6" s="102"/>
      <c r="L6" s="102"/>
      <c r="M6" s="102"/>
      <c r="N6" s="102"/>
      <c r="O6" s="102"/>
      <c r="P6" s="103"/>
    </row>
    <row r="7" spans="2:16" s="98" customFormat="1" ht="15" x14ac:dyDescent="0.2">
      <c r="B7" s="104" t="s">
        <v>113</v>
      </c>
      <c r="C7" s="105"/>
      <c r="D7" s="105"/>
      <c r="E7" s="105"/>
      <c r="F7" s="105"/>
      <c r="G7" s="105"/>
      <c r="H7" s="105"/>
      <c r="I7" s="105"/>
      <c r="J7" s="105"/>
      <c r="K7" s="105"/>
      <c r="L7" s="105"/>
      <c r="M7" s="105"/>
      <c r="N7" s="105"/>
      <c r="O7" s="105"/>
      <c r="P7" s="106"/>
    </row>
    <row r="8" spans="2:16" s="60" customFormat="1" ht="15" x14ac:dyDescent="0.2">
      <c r="B8" s="104" t="s">
        <v>111</v>
      </c>
      <c r="C8" s="105"/>
      <c r="D8" s="105"/>
      <c r="E8" s="105"/>
      <c r="F8" s="105"/>
      <c r="G8" s="105"/>
      <c r="H8" s="105"/>
      <c r="I8" s="105"/>
      <c r="J8" s="105"/>
      <c r="K8" s="105"/>
      <c r="L8" s="105"/>
      <c r="M8" s="105"/>
      <c r="N8" s="105"/>
      <c r="O8" s="105"/>
      <c r="P8" s="106"/>
    </row>
    <row r="9" spans="2:16" s="60" customFormat="1" ht="15.75" thickBot="1" x14ac:dyDescent="0.25">
      <c r="B9" s="107" t="s">
        <v>112</v>
      </c>
      <c r="C9" s="108"/>
      <c r="D9" s="108"/>
      <c r="E9" s="108"/>
      <c r="F9" s="108"/>
      <c r="G9" s="108"/>
      <c r="H9" s="108"/>
      <c r="I9" s="108"/>
      <c r="J9" s="108"/>
      <c r="K9" s="108"/>
      <c r="L9" s="108"/>
      <c r="M9" s="108"/>
      <c r="N9" s="108"/>
      <c r="O9" s="108"/>
      <c r="P9" s="109"/>
    </row>
    <row r="10" spans="2:16" s="60" customFormat="1" x14ac:dyDescent="0.2">
      <c r="B10" s="62"/>
      <c r="C10" s="63"/>
    </row>
    <row r="11" spans="2:16" s="60" customFormat="1" ht="15" x14ac:dyDescent="0.25">
      <c r="B11" s="61" t="s">
        <v>76</v>
      </c>
      <c r="L11" s="122"/>
      <c r="M11" s="122"/>
      <c r="N11" s="122"/>
    </row>
    <row r="12" spans="2:16" s="60" customFormat="1" ht="15" x14ac:dyDescent="0.25">
      <c r="B12" s="61" t="s">
        <v>77</v>
      </c>
      <c r="L12" s="92"/>
      <c r="M12" s="92"/>
      <c r="N12" s="92"/>
    </row>
    <row r="13" spans="2:16" s="60" customFormat="1" ht="30" customHeight="1" x14ac:dyDescent="0.2">
      <c r="B13" s="122" t="s">
        <v>102</v>
      </c>
      <c r="C13" s="123"/>
      <c r="D13" s="123"/>
      <c r="E13" s="123"/>
      <c r="F13" s="123"/>
      <c r="G13" s="123"/>
      <c r="H13" s="123"/>
      <c r="I13" s="123"/>
      <c r="J13" s="123"/>
      <c r="K13" s="123"/>
      <c r="L13" s="124"/>
      <c r="M13" s="124"/>
      <c r="N13" s="124"/>
    </row>
    <row r="14" spans="2:16" s="60" customFormat="1" ht="15" x14ac:dyDescent="0.2">
      <c r="L14" s="122"/>
      <c r="M14" s="122"/>
      <c r="N14" s="122"/>
    </row>
    <row r="15" spans="2:16" s="60" customFormat="1" ht="15" x14ac:dyDescent="0.2">
      <c r="B15" s="124" t="s">
        <v>78</v>
      </c>
      <c r="C15" s="124"/>
      <c r="D15" s="124"/>
      <c r="L15" s="122"/>
      <c r="M15" s="122"/>
      <c r="N15" s="122"/>
    </row>
    <row r="16" spans="2:16" s="60" customFormat="1" ht="15" customHeight="1" x14ac:dyDescent="0.2">
      <c r="B16" s="123" t="s">
        <v>79</v>
      </c>
      <c r="C16" s="123"/>
      <c r="D16" s="123"/>
      <c r="E16" s="123"/>
      <c r="F16" s="123"/>
      <c r="G16" s="123"/>
      <c r="H16" s="123"/>
      <c r="I16" s="123"/>
      <c r="J16" s="123"/>
      <c r="K16" s="123"/>
      <c r="L16" s="122"/>
      <c r="M16" s="122"/>
      <c r="N16" s="122"/>
    </row>
    <row r="17" spans="2:14" s="60" customFormat="1" ht="30" customHeight="1" x14ac:dyDescent="0.2">
      <c r="B17" s="122" t="s">
        <v>97</v>
      </c>
      <c r="C17" s="123"/>
      <c r="D17" s="123"/>
      <c r="E17" s="123"/>
      <c r="F17" s="123"/>
      <c r="G17" s="123"/>
      <c r="H17" s="123"/>
      <c r="I17" s="123"/>
      <c r="J17" s="123"/>
      <c r="K17" s="123"/>
      <c r="L17" s="122"/>
      <c r="M17" s="122"/>
      <c r="N17" s="122"/>
    </row>
    <row r="18" spans="2:14" s="60" customFormat="1" ht="15" customHeight="1" x14ac:dyDescent="0.2">
      <c r="B18" s="123" t="s">
        <v>80</v>
      </c>
      <c r="C18" s="123"/>
      <c r="D18" s="123"/>
      <c r="E18" s="123"/>
      <c r="F18" s="123"/>
      <c r="G18" s="123"/>
      <c r="H18" s="123"/>
      <c r="I18" s="123"/>
      <c r="J18" s="123"/>
      <c r="K18" s="123"/>
      <c r="L18" s="92"/>
      <c r="M18" s="92"/>
      <c r="N18" s="92"/>
    </row>
    <row r="19" spans="2:14" s="60" customFormat="1" ht="15" x14ac:dyDescent="0.25">
      <c r="B19" s="123"/>
      <c r="C19" s="123"/>
      <c r="D19" s="123"/>
      <c r="E19" s="123"/>
      <c r="F19" s="123"/>
      <c r="G19" s="123"/>
      <c r="H19" s="123"/>
      <c r="I19" s="123"/>
      <c r="J19" s="123"/>
      <c r="K19" s="123"/>
      <c r="L19" s="93"/>
      <c r="M19" s="93"/>
      <c r="N19" s="93"/>
    </row>
    <row r="20" spans="2:14" s="60" customFormat="1" ht="15" x14ac:dyDescent="0.2">
      <c r="L20" s="92"/>
      <c r="M20" s="92"/>
      <c r="N20" s="92"/>
    </row>
    <row r="21" spans="2:14" s="60" customFormat="1" ht="15" x14ac:dyDescent="0.25">
      <c r="B21" s="125" t="s">
        <v>81</v>
      </c>
      <c r="C21" s="125"/>
      <c r="D21" s="125"/>
      <c r="L21" s="125"/>
      <c r="M21" s="125"/>
      <c r="N21" s="125"/>
    </row>
    <row r="22" spans="2:14" s="60" customFormat="1" ht="52.5" customHeight="1" x14ac:dyDescent="0.2">
      <c r="B22" s="122" t="s">
        <v>82</v>
      </c>
      <c r="C22" s="123"/>
      <c r="D22" s="123"/>
      <c r="E22" s="123"/>
      <c r="F22" s="123"/>
      <c r="G22" s="123"/>
      <c r="H22" s="123"/>
      <c r="I22" s="123"/>
      <c r="J22" s="123"/>
      <c r="K22" s="123"/>
      <c r="L22" s="122"/>
      <c r="M22" s="122"/>
      <c r="N22" s="122"/>
    </row>
    <row r="23" spans="2:14" s="60" customFormat="1" x14ac:dyDescent="0.2">
      <c r="B23" s="121"/>
      <c r="C23" s="121"/>
      <c r="D23" s="121"/>
      <c r="L23" s="121"/>
      <c r="M23" s="121"/>
      <c r="N23" s="121"/>
    </row>
    <row r="24" spans="2:14" s="60" customFormat="1" ht="42.75" customHeight="1" x14ac:dyDescent="0.2">
      <c r="B24" s="122" t="s">
        <v>83</v>
      </c>
      <c r="C24" s="123"/>
      <c r="D24" s="123"/>
      <c r="E24" s="123"/>
      <c r="F24" s="123"/>
      <c r="G24" s="123"/>
      <c r="H24" s="123"/>
      <c r="I24" s="123"/>
      <c r="J24" s="123"/>
      <c r="K24" s="123"/>
      <c r="L24" s="122"/>
      <c r="M24" s="122"/>
      <c r="N24" s="122"/>
    </row>
    <row r="25" spans="2:14" s="60" customFormat="1" x14ac:dyDescent="0.2">
      <c r="B25" s="121"/>
      <c r="C25" s="121"/>
      <c r="D25" s="121"/>
      <c r="L25" s="121"/>
      <c r="M25" s="121"/>
      <c r="N25" s="121"/>
    </row>
    <row r="26" spans="2:14" s="60" customFormat="1" ht="38.25" customHeight="1" x14ac:dyDescent="0.2">
      <c r="B26" s="122" t="s">
        <v>84</v>
      </c>
      <c r="C26" s="123"/>
      <c r="D26" s="123"/>
      <c r="E26" s="123"/>
      <c r="F26" s="123"/>
      <c r="G26" s="123"/>
      <c r="H26" s="123"/>
      <c r="I26" s="123"/>
      <c r="J26" s="123"/>
      <c r="K26" s="123"/>
      <c r="L26" s="122"/>
      <c r="M26" s="122"/>
      <c r="N26" s="122"/>
    </row>
    <row r="27" spans="2:14" s="60" customFormat="1" x14ac:dyDescent="0.2">
      <c r="B27" s="121"/>
      <c r="C27" s="121"/>
      <c r="D27" s="121"/>
      <c r="L27" s="121"/>
      <c r="M27" s="121"/>
      <c r="N27" s="121"/>
    </row>
    <row r="28" spans="2:14" s="60" customFormat="1" ht="51.75" customHeight="1" x14ac:dyDescent="0.2">
      <c r="B28" s="122" t="s">
        <v>85</v>
      </c>
      <c r="C28" s="123"/>
      <c r="D28" s="123"/>
      <c r="E28" s="123"/>
      <c r="F28" s="123"/>
      <c r="G28" s="123"/>
      <c r="H28" s="123"/>
      <c r="I28" s="123"/>
      <c r="J28" s="123"/>
      <c r="K28" s="123"/>
      <c r="L28" s="122"/>
      <c r="M28" s="122"/>
      <c r="N28" s="122"/>
    </row>
    <row r="29" spans="2:14" s="60" customFormat="1" x14ac:dyDescent="0.2">
      <c r="B29" s="121"/>
      <c r="C29" s="121"/>
      <c r="D29" s="121"/>
      <c r="L29" s="121"/>
      <c r="M29" s="121"/>
      <c r="N29" s="121"/>
    </row>
    <row r="30" spans="2:14" s="60" customFormat="1" ht="35.25" customHeight="1" x14ac:dyDescent="0.2">
      <c r="B30" s="122" t="s">
        <v>103</v>
      </c>
      <c r="C30" s="123"/>
      <c r="D30" s="123"/>
      <c r="E30" s="123"/>
      <c r="F30" s="123"/>
      <c r="G30" s="123"/>
      <c r="H30" s="123"/>
      <c r="I30" s="123"/>
      <c r="J30" s="123"/>
      <c r="K30" s="123"/>
      <c r="L30" s="122"/>
      <c r="M30" s="122"/>
      <c r="N30" s="122"/>
    </row>
    <row r="31" spans="2:14" s="60" customFormat="1" x14ac:dyDescent="0.2">
      <c r="B31" s="121"/>
      <c r="C31" s="121"/>
      <c r="D31" s="121"/>
      <c r="L31" s="121"/>
      <c r="M31" s="121"/>
      <c r="N31" s="121"/>
    </row>
    <row r="32" spans="2:14" s="60" customFormat="1" ht="36.75" customHeight="1" x14ac:dyDescent="0.2">
      <c r="B32" s="127" t="s">
        <v>86</v>
      </c>
      <c r="C32" s="127"/>
      <c r="D32" s="127"/>
      <c r="E32" s="127"/>
      <c r="F32" s="127"/>
      <c r="G32" s="127"/>
      <c r="H32" s="127"/>
      <c r="I32" s="127"/>
      <c r="J32" s="127"/>
      <c r="K32" s="127"/>
      <c r="L32" s="128"/>
      <c r="M32" s="128"/>
      <c r="N32" s="128"/>
    </row>
    <row r="33" spans="2:14" s="60" customFormat="1" x14ac:dyDescent="0.2">
      <c r="B33" s="121"/>
      <c r="C33" s="121"/>
      <c r="D33" s="121"/>
      <c r="L33" s="121"/>
      <c r="M33" s="121"/>
      <c r="N33" s="121"/>
    </row>
    <row r="34" spans="2:14" s="60" customFormat="1" ht="26.25" customHeight="1" x14ac:dyDescent="0.2">
      <c r="B34" s="127" t="s">
        <v>87</v>
      </c>
      <c r="C34" s="127"/>
      <c r="D34" s="127"/>
      <c r="E34" s="127"/>
      <c r="F34" s="127"/>
      <c r="G34" s="127"/>
      <c r="H34" s="127"/>
      <c r="I34" s="127"/>
      <c r="J34" s="127"/>
      <c r="K34" s="127"/>
      <c r="L34" s="128"/>
      <c r="M34" s="128"/>
      <c r="N34" s="128"/>
    </row>
    <row r="35" spans="2:14" s="60" customFormat="1" x14ac:dyDescent="0.2">
      <c r="B35" s="121"/>
      <c r="C35" s="121"/>
      <c r="D35" s="121"/>
      <c r="L35" s="121"/>
      <c r="M35" s="121"/>
      <c r="N35" s="121"/>
    </row>
    <row r="36" spans="2:14" s="64" customFormat="1" ht="41.25" customHeight="1" x14ac:dyDescent="0.2">
      <c r="B36" s="128" t="s">
        <v>98</v>
      </c>
      <c r="C36" s="128"/>
      <c r="D36" s="128"/>
      <c r="E36" s="128"/>
      <c r="F36" s="128"/>
      <c r="G36" s="128"/>
      <c r="H36" s="128"/>
      <c r="I36" s="128"/>
      <c r="J36" s="128"/>
      <c r="K36" s="128"/>
      <c r="L36" s="128"/>
      <c r="M36" s="128"/>
      <c r="N36" s="128"/>
    </row>
    <row r="37" spans="2:14" s="60" customFormat="1" x14ac:dyDescent="0.2">
      <c r="B37" s="121"/>
      <c r="C37" s="121"/>
      <c r="D37" s="121"/>
      <c r="L37" s="121"/>
      <c r="M37" s="121"/>
      <c r="N37" s="121"/>
    </row>
    <row r="38" spans="2:14" s="60" customFormat="1" ht="14.25" customHeight="1" x14ac:dyDescent="0.2">
      <c r="B38" s="129" t="s">
        <v>104</v>
      </c>
      <c r="C38" s="129"/>
      <c r="D38" s="129"/>
      <c r="E38" s="129"/>
      <c r="F38" s="129"/>
      <c r="G38" s="129"/>
      <c r="H38" s="129"/>
      <c r="I38" s="129"/>
      <c r="J38" s="129"/>
      <c r="K38" s="129"/>
      <c r="L38" s="129"/>
      <c r="M38" s="129"/>
      <c r="N38" s="129"/>
    </row>
    <row r="39" spans="2:14" s="60" customFormat="1" ht="30" customHeight="1" x14ac:dyDescent="0.2">
      <c r="B39" s="126" t="s">
        <v>88</v>
      </c>
      <c r="C39" s="126"/>
      <c r="D39" s="126"/>
      <c r="E39" s="126"/>
      <c r="F39" s="126"/>
      <c r="G39" s="126"/>
      <c r="H39" s="126"/>
      <c r="I39" s="126"/>
      <c r="J39" s="126"/>
      <c r="K39" s="126"/>
      <c r="L39" s="126"/>
      <c r="M39" s="126"/>
      <c r="N39" s="126"/>
    </row>
    <row r="40" spans="2:14" s="60" customFormat="1" ht="28.5" customHeight="1" x14ac:dyDescent="0.2">
      <c r="B40" s="130" t="s">
        <v>105</v>
      </c>
      <c r="C40" s="130"/>
      <c r="D40" s="130"/>
      <c r="E40" s="130"/>
      <c r="F40" s="130"/>
      <c r="G40" s="130"/>
      <c r="H40" s="130"/>
      <c r="I40" s="130"/>
      <c r="J40" s="130"/>
      <c r="K40" s="130"/>
      <c r="L40" s="130"/>
      <c r="M40" s="130"/>
      <c r="N40" s="130"/>
    </row>
    <row r="41" spans="2:14" s="60" customFormat="1" ht="71.25" customHeight="1" x14ac:dyDescent="0.2">
      <c r="B41" s="129" t="s">
        <v>106</v>
      </c>
      <c r="C41" s="129"/>
      <c r="D41" s="129"/>
      <c r="E41" s="129"/>
      <c r="F41" s="129"/>
      <c r="G41" s="129"/>
      <c r="H41" s="129"/>
      <c r="I41" s="129"/>
      <c r="J41" s="129"/>
      <c r="K41" s="129"/>
      <c r="L41" s="129"/>
      <c r="M41" s="129"/>
      <c r="N41" s="129"/>
    </row>
    <row r="42" spans="2:14" s="60" customFormat="1" ht="42.75" customHeight="1" x14ac:dyDescent="0.2">
      <c r="B42" s="131" t="s">
        <v>89</v>
      </c>
      <c r="C42" s="131"/>
      <c r="D42" s="131"/>
      <c r="E42" s="131"/>
      <c r="F42" s="131"/>
      <c r="G42" s="131"/>
      <c r="H42" s="131"/>
      <c r="I42" s="131"/>
      <c r="J42" s="131"/>
      <c r="K42" s="131"/>
      <c r="L42" s="129"/>
      <c r="M42" s="129"/>
      <c r="N42" s="129"/>
    </row>
    <row r="43" spans="2:14" s="60" customFormat="1" x14ac:dyDescent="0.2">
      <c r="B43" s="121"/>
      <c r="C43" s="121"/>
      <c r="D43" s="121"/>
      <c r="L43" s="121"/>
      <c r="M43" s="121"/>
      <c r="N43" s="121"/>
    </row>
    <row r="44" spans="2:14" s="60" customFormat="1" ht="18" customHeight="1" x14ac:dyDescent="0.2">
      <c r="B44" s="128" t="s">
        <v>90</v>
      </c>
      <c r="C44" s="128"/>
      <c r="D44" s="128"/>
      <c r="E44" s="128"/>
      <c r="F44" s="128"/>
      <c r="G44" s="128"/>
      <c r="H44" s="128"/>
      <c r="I44" s="128"/>
      <c r="J44" s="128"/>
      <c r="K44" s="128"/>
      <c r="L44" s="128"/>
      <c r="M44" s="128"/>
      <c r="N44" s="128"/>
    </row>
    <row r="45" spans="2:14" s="60" customFormat="1" x14ac:dyDescent="0.2">
      <c r="B45" s="121"/>
      <c r="C45" s="121"/>
      <c r="D45" s="121"/>
      <c r="L45" s="121"/>
      <c r="M45" s="121"/>
      <c r="N45" s="121"/>
    </row>
    <row r="46" spans="2:14" s="60" customFormat="1" ht="39" customHeight="1" x14ac:dyDescent="0.2">
      <c r="B46" s="122" t="s">
        <v>91</v>
      </c>
      <c r="C46" s="123"/>
      <c r="D46" s="123"/>
      <c r="E46" s="123"/>
      <c r="F46" s="123"/>
      <c r="G46" s="123"/>
      <c r="H46" s="123"/>
      <c r="I46" s="123"/>
      <c r="J46" s="123"/>
      <c r="K46" s="123"/>
      <c r="L46" s="122"/>
      <c r="M46" s="122"/>
      <c r="N46" s="122"/>
    </row>
    <row r="47" spans="2:14" s="60" customFormat="1" ht="19.5" customHeight="1" x14ac:dyDescent="0.2">
      <c r="B47" s="95" t="s">
        <v>107</v>
      </c>
      <c r="C47" s="69"/>
      <c r="D47" s="69"/>
      <c r="E47" s="69"/>
      <c r="F47" s="69"/>
      <c r="G47" s="69"/>
      <c r="H47" s="69"/>
      <c r="I47" s="69"/>
      <c r="J47" s="69"/>
      <c r="K47" s="69"/>
      <c r="L47" s="92"/>
      <c r="M47" s="92"/>
      <c r="N47" s="92"/>
    </row>
    <row r="48" spans="2:14" s="60" customFormat="1" ht="82.5" customHeight="1" x14ac:dyDescent="0.2">
      <c r="B48" s="122" t="s">
        <v>99</v>
      </c>
      <c r="C48" s="123"/>
      <c r="D48" s="123"/>
      <c r="E48" s="123"/>
      <c r="F48" s="123"/>
      <c r="G48" s="123"/>
      <c r="H48" s="123"/>
      <c r="I48" s="123"/>
      <c r="J48" s="123"/>
      <c r="K48" s="123"/>
      <c r="L48" s="92"/>
      <c r="M48" s="92"/>
      <c r="N48" s="92"/>
    </row>
    <row r="49" spans="2:14" s="60" customFormat="1" ht="10.5" customHeight="1" x14ac:dyDescent="0.2">
      <c r="B49" s="92"/>
      <c r="C49" s="69"/>
      <c r="D49" s="69"/>
      <c r="E49" s="69"/>
      <c r="F49" s="69"/>
      <c r="G49" s="69"/>
      <c r="H49" s="69"/>
      <c r="I49" s="69"/>
      <c r="J49" s="69"/>
      <c r="K49" s="69"/>
      <c r="L49" s="92"/>
      <c r="M49" s="92"/>
      <c r="N49" s="92"/>
    </row>
    <row r="50" spans="2:14" s="96" customFormat="1" ht="87" customHeight="1" x14ac:dyDescent="0.25">
      <c r="B50" s="132" t="s">
        <v>100</v>
      </c>
      <c r="C50" s="132"/>
      <c r="D50" s="132"/>
      <c r="E50" s="132"/>
      <c r="F50" s="132"/>
      <c r="G50" s="132"/>
      <c r="H50" s="132"/>
      <c r="I50" s="132"/>
      <c r="J50" s="132"/>
      <c r="K50" s="132"/>
      <c r="L50" s="133"/>
      <c r="M50" s="133"/>
      <c r="N50" s="133"/>
    </row>
    <row r="51" spans="2:14" s="60" customFormat="1" ht="60.75" customHeight="1" x14ac:dyDescent="0.2">
      <c r="B51" s="122" t="s">
        <v>101</v>
      </c>
      <c r="C51" s="123"/>
      <c r="D51" s="123"/>
      <c r="E51" s="123"/>
      <c r="F51" s="123"/>
      <c r="G51" s="123"/>
      <c r="H51" s="123"/>
      <c r="I51" s="123"/>
      <c r="J51" s="123"/>
      <c r="K51" s="123"/>
      <c r="L51" s="134"/>
      <c r="M51" s="134"/>
      <c r="N51" s="134"/>
    </row>
    <row r="52" spans="2:14" x14ac:dyDescent="0.2">
      <c r="L52" s="121"/>
      <c r="M52" s="121"/>
      <c r="N52" s="121"/>
    </row>
    <row r="53" spans="2:14" ht="15" x14ac:dyDescent="0.2">
      <c r="L53" s="122"/>
      <c r="M53" s="122"/>
      <c r="N53" s="122"/>
    </row>
    <row r="54" spans="2:14" x14ac:dyDescent="0.2">
      <c r="L54" s="121"/>
      <c r="M54" s="121"/>
      <c r="N54" s="121"/>
    </row>
    <row r="55" spans="2:14" ht="15" x14ac:dyDescent="0.2">
      <c r="L55" s="122"/>
      <c r="M55" s="122"/>
      <c r="N55" s="122"/>
    </row>
  </sheetData>
  <mergeCells count="72">
    <mergeCell ref="L22:N22"/>
    <mergeCell ref="L11:N11"/>
    <mergeCell ref="L13:N13"/>
    <mergeCell ref="L14:N14"/>
    <mergeCell ref="L15:N15"/>
    <mergeCell ref="L16:N16"/>
    <mergeCell ref="L17:N17"/>
    <mergeCell ref="L21:N21"/>
    <mergeCell ref="L34:N34"/>
    <mergeCell ref="L23:N23"/>
    <mergeCell ref="L24:N24"/>
    <mergeCell ref="L25:N25"/>
    <mergeCell ref="L26:N26"/>
    <mergeCell ref="L27:N27"/>
    <mergeCell ref="L28:N28"/>
    <mergeCell ref="L29:N29"/>
    <mergeCell ref="L30:N30"/>
    <mergeCell ref="L31:N31"/>
    <mergeCell ref="L32:N32"/>
    <mergeCell ref="L33:N33"/>
    <mergeCell ref="L55:N55"/>
    <mergeCell ref="L46:N46"/>
    <mergeCell ref="L35:N35"/>
    <mergeCell ref="L36:N36"/>
    <mergeCell ref="L37:N37"/>
    <mergeCell ref="L38:N38"/>
    <mergeCell ref="L39:N39"/>
    <mergeCell ref="L40:N40"/>
    <mergeCell ref="L41:N41"/>
    <mergeCell ref="L42:N42"/>
    <mergeCell ref="L43:N43"/>
    <mergeCell ref="L44:N44"/>
    <mergeCell ref="L45:N45"/>
    <mergeCell ref="L50:N50"/>
    <mergeCell ref="L51:N51"/>
    <mergeCell ref="L52:N52"/>
    <mergeCell ref="L53:N53"/>
    <mergeCell ref="L54:N54"/>
    <mergeCell ref="B46:K46"/>
    <mergeCell ref="B51:K51"/>
    <mergeCell ref="B40:K40"/>
    <mergeCell ref="B41:K41"/>
    <mergeCell ref="B42:K42"/>
    <mergeCell ref="B43:D43"/>
    <mergeCell ref="B44:K44"/>
    <mergeCell ref="B45:D45"/>
    <mergeCell ref="B48:K48"/>
    <mergeCell ref="B50:K50"/>
    <mergeCell ref="B39:K39"/>
    <mergeCell ref="B28:K28"/>
    <mergeCell ref="B29:D29"/>
    <mergeCell ref="B30:K30"/>
    <mergeCell ref="B31:D31"/>
    <mergeCell ref="B32:K32"/>
    <mergeCell ref="B33:D33"/>
    <mergeCell ref="B34:K34"/>
    <mergeCell ref="B35:D35"/>
    <mergeCell ref="B36:K36"/>
    <mergeCell ref="B37:D37"/>
    <mergeCell ref="B38:K38"/>
    <mergeCell ref="B27:D27"/>
    <mergeCell ref="B13:K13"/>
    <mergeCell ref="B15:D15"/>
    <mergeCell ref="B16:K16"/>
    <mergeCell ref="B17:K17"/>
    <mergeCell ref="B18:K19"/>
    <mergeCell ref="B21:D21"/>
    <mergeCell ref="B22:K22"/>
    <mergeCell ref="B23:D23"/>
    <mergeCell ref="B24:K24"/>
    <mergeCell ref="B25:D25"/>
    <mergeCell ref="B26:K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O1" zoomScale="85" zoomScaleNormal="85" zoomScalePageLayoutView="87" workbookViewId="0">
      <selection activeCell="O1" sqref="O1:AE111"/>
    </sheetView>
  </sheetViews>
  <sheetFormatPr defaultColWidth="9" defaultRowHeight="15" x14ac:dyDescent="0.2"/>
  <cols>
    <col min="1" max="1" width="4.625" style="43" hidden="1" customWidth="1"/>
    <col min="2" max="2" width="27.5" style="43" hidden="1" customWidth="1"/>
    <col min="3" max="3" width="24.25" hidden="1" customWidth="1"/>
    <col min="4" max="4" width="5" hidden="1" customWidth="1"/>
    <col min="5" max="7" width="4.25" hidden="1" customWidth="1"/>
    <col min="8" max="13" width="5" hidden="1" customWidth="1"/>
    <col min="14" max="14" width="9" style="43"/>
    <col min="15" max="15" width="6" style="43" customWidth="1"/>
    <col min="16" max="16" width="31.375" style="43" customWidth="1"/>
    <col min="17" max="17" width="10.625" style="43" customWidth="1"/>
    <col min="18" max="31" width="10.25" style="43" customWidth="1"/>
    <col min="32" max="16384" width="9" style="43"/>
  </cols>
  <sheetData>
    <row r="1" spans="2:31" s="3" customFormat="1" ht="34.5" customHeight="1" thickBot="1" x14ac:dyDescent="0.25">
      <c r="B1" s="58" t="s">
        <v>71</v>
      </c>
      <c r="C1" s="46"/>
      <c r="D1" s="71"/>
      <c r="E1" s="71"/>
      <c r="F1" s="71"/>
      <c r="G1" s="71"/>
      <c r="H1" s="71"/>
      <c r="I1" s="71"/>
      <c r="J1" s="71"/>
      <c r="K1" s="71"/>
      <c r="L1" s="71"/>
      <c r="M1" s="70"/>
      <c r="O1" s="1" t="s">
        <v>108</v>
      </c>
      <c r="P1" s="2"/>
      <c r="AC1" s="4" t="s">
        <v>0</v>
      </c>
      <c r="AE1" s="73"/>
    </row>
    <row r="2" spans="2:31" s="9" customFormat="1" ht="26.25" thickBot="1" x14ac:dyDescent="0.25">
      <c r="C2" s="46"/>
      <c r="D2" s="47">
        <v>2008</v>
      </c>
      <c r="E2" s="47">
        <v>2009</v>
      </c>
      <c r="F2" s="47">
        <v>2010</v>
      </c>
      <c r="G2" s="47">
        <v>2011</v>
      </c>
      <c r="H2" s="47">
        <v>2012</v>
      </c>
      <c r="I2" s="47">
        <v>2013</v>
      </c>
      <c r="J2" s="47">
        <v>2014</v>
      </c>
      <c r="K2" s="47">
        <v>2015</v>
      </c>
      <c r="L2" s="47">
        <v>2016</v>
      </c>
      <c r="M2" s="47">
        <v>2017</v>
      </c>
      <c r="O2" s="5"/>
      <c r="P2" s="6" t="s">
        <v>1</v>
      </c>
      <c r="Q2" s="7" t="s">
        <v>96</v>
      </c>
      <c r="R2" s="8">
        <v>2008</v>
      </c>
      <c r="S2" s="8">
        <v>2009</v>
      </c>
      <c r="T2" s="8">
        <v>2010</v>
      </c>
      <c r="U2" s="8">
        <v>2011</v>
      </c>
      <c r="V2" s="8">
        <v>2012</v>
      </c>
      <c r="W2" s="8">
        <v>2013</v>
      </c>
      <c r="X2" s="8">
        <v>2014</v>
      </c>
      <c r="Y2" s="8">
        <v>2015</v>
      </c>
      <c r="Z2" s="74">
        <v>2016</v>
      </c>
      <c r="AA2" s="86">
        <v>2017</v>
      </c>
      <c r="AB2" s="7" t="str">
        <f>"%∆
"&amp;R2&amp;"-"&amp;AA2</f>
        <v>%∆
2008-2017</v>
      </c>
      <c r="AC2" s="66" t="str">
        <f>"%∆
"&amp;W2&amp;"-"&amp;AA2</f>
        <v>%∆
2013-2017</v>
      </c>
    </row>
    <row r="3" spans="2:31" s="14" customFormat="1" ht="18" customHeight="1" x14ac:dyDescent="0.2">
      <c r="B3" s="51" t="s">
        <v>43</v>
      </c>
      <c r="C3" s="68" t="s">
        <v>43</v>
      </c>
      <c r="D3" s="48">
        <v>4896</v>
      </c>
      <c r="E3" s="48">
        <v>4837</v>
      </c>
      <c r="F3" s="48">
        <v>4768</v>
      </c>
      <c r="G3" s="48">
        <v>4795</v>
      </c>
      <c r="H3" s="48">
        <v>4760</v>
      </c>
      <c r="I3" s="48">
        <v>4627</v>
      </c>
      <c r="J3" s="48">
        <v>4565</v>
      </c>
      <c r="K3" s="48">
        <v>4584</v>
      </c>
      <c r="L3" s="48">
        <v>4637</v>
      </c>
      <c r="M3" s="48">
        <v>4662</v>
      </c>
      <c r="O3" s="135" t="s">
        <v>2</v>
      </c>
      <c r="P3" s="10" t="s">
        <v>3</v>
      </c>
      <c r="Q3" s="16"/>
      <c r="R3" s="11">
        <f t="shared" ref="R3:U7" si="0">D3</f>
        <v>4896</v>
      </c>
      <c r="S3" s="11">
        <f t="shared" si="0"/>
        <v>4837</v>
      </c>
      <c r="T3" s="11">
        <f t="shared" si="0"/>
        <v>4768</v>
      </c>
      <c r="U3" s="11">
        <f t="shared" si="0"/>
        <v>4795</v>
      </c>
      <c r="V3" s="75">
        <f t="shared" ref="V3:AA7" si="1">H3</f>
        <v>4760</v>
      </c>
      <c r="W3" s="75">
        <f t="shared" si="1"/>
        <v>4627</v>
      </c>
      <c r="X3" s="75">
        <f t="shared" si="1"/>
        <v>4565</v>
      </c>
      <c r="Y3" s="75">
        <f t="shared" si="1"/>
        <v>4584</v>
      </c>
      <c r="Z3" s="75">
        <f t="shared" si="1"/>
        <v>4637</v>
      </c>
      <c r="AA3" s="12">
        <f t="shared" si="1"/>
        <v>4662</v>
      </c>
      <c r="AB3" s="13">
        <f>IF(AA3=0,"",IFERROR(IF(AND(AA3&gt;0,R3&lt;0),"na",IF(AND(AA3&lt;0,R3&lt;0),-1,1)*(AA3-R3)/R3),""))</f>
        <v>-4.779411764705882E-2</v>
      </c>
      <c r="AC3" s="13">
        <f>IF(AA3=0,"",IFERROR(IF(AND(AA3&gt;0,W3&lt;0),"na",IF(AND(AA3&lt;0,W3&lt;0),-1,1)*(AA3-W3)/W3),""))</f>
        <v>7.5642965204236008E-3</v>
      </c>
    </row>
    <row r="4" spans="2:31" s="14" customFormat="1" ht="18" customHeight="1" x14ac:dyDescent="0.2">
      <c r="B4" s="51" t="s">
        <v>4</v>
      </c>
      <c r="C4" s="68" t="s">
        <v>4</v>
      </c>
      <c r="D4" s="48">
        <v>749466</v>
      </c>
      <c r="E4" s="48">
        <v>731314</v>
      </c>
      <c r="F4" s="48">
        <v>741314</v>
      </c>
      <c r="G4" s="48">
        <v>714741</v>
      </c>
      <c r="H4" s="48">
        <v>712470</v>
      </c>
      <c r="I4" s="48">
        <v>700919</v>
      </c>
      <c r="J4" s="48">
        <v>695992</v>
      </c>
      <c r="K4" s="48">
        <v>689877</v>
      </c>
      <c r="L4" s="48">
        <v>691256</v>
      </c>
      <c r="M4" s="48">
        <v>700253</v>
      </c>
      <c r="O4" s="136"/>
      <c r="P4" s="15" t="s">
        <v>4</v>
      </c>
      <c r="Q4" s="16"/>
      <c r="R4" s="17">
        <f t="shared" si="0"/>
        <v>749466</v>
      </c>
      <c r="S4" s="17">
        <f t="shared" si="0"/>
        <v>731314</v>
      </c>
      <c r="T4" s="17">
        <f t="shared" si="0"/>
        <v>741314</v>
      </c>
      <c r="U4" s="17">
        <f t="shared" si="0"/>
        <v>714741</v>
      </c>
      <c r="V4" s="77">
        <f t="shared" si="1"/>
        <v>712470</v>
      </c>
      <c r="W4" s="77">
        <f t="shared" si="1"/>
        <v>700919</v>
      </c>
      <c r="X4" s="77">
        <f t="shared" si="1"/>
        <v>695992</v>
      </c>
      <c r="Y4" s="77">
        <f t="shared" si="1"/>
        <v>689877</v>
      </c>
      <c r="Z4" s="77">
        <f t="shared" si="1"/>
        <v>691256</v>
      </c>
      <c r="AA4" s="89">
        <f t="shared" si="1"/>
        <v>700253</v>
      </c>
      <c r="AB4" s="76">
        <f>IF(AA4=0,"",IFERROR(IF(AND(AA4&gt;0,R4&lt;0),"na",IF(AND(AA4&lt;0,R4&lt;0),-1,1)*(AA4-R4)/R4),""))</f>
        <v>-6.5664086162681157E-2</v>
      </c>
      <c r="AC4" s="76">
        <f>IF(AA4=0,"",IFERROR(IF(AND(AA4&gt;0,W4&lt;0),"na",IF(AND(AA4&lt;0,W4&lt;0),-1,1)*(AA4-W4)/W4),""))</f>
        <v>-9.5018111935901294E-4</v>
      </c>
    </row>
    <row r="5" spans="2:31" s="14" customFormat="1" ht="18" customHeight="1" x14ac:dyDescent="0.2">
      <c r="B5" s="51" t="s">
        <v>5</v>
      </c>
      <c r="C5" s="68" t="s">
        <v>5</v>
      </c>
      <c r="D5" s="48">
        <v>198779</v>
      </c>
      <c r="E5" s="48">
        <v>193828</v>
      </c>
      <c r="F5" s="48">
        <v>204325</v>
      </c>
      <c r="G5" s="48">
        <v>190400</v>
      </c>
      <c r="H5" s="48">
        <v>190983</v>
      </c>
      <c r="I5" s="48">
        <v>185147</v>
      </c>
      <c r="J5" s="48">
        <v>183723</v>
      </c>
      <c r="K5" s="48">
        <v>182967</v>
      </c>
      <c r="L5" s="48">
        <v>181620</v>
      </c>
      <c r="M5" s="48">
        <v>187292</v>
      </c>
      <c r="O5" s="136"/>
      <c r="P5" s="15" t="s">
        <v>5</v>
      </c>
      <c r="Q5" s="16"/>
      <c r="R5" s="17">
        <f t="shared" si="0"/>
        <v>198779</v>
      </c>
      <c r="S5" s="17">
        <f t="shared" si="0"/>
        <v>193828</v>
      </c>
      <c r="T5" s="17">
        <f t="shared" si="0"/>
        <v>204325</v>
      </c>
      <c r="U5" s="17">
        <f t="shared" si="0"/>
        <v>190400</v>
      </c>
      <c r="V5" s="77">
        <f t="shared" si="1"/>
        <v>190983</v>
      </c>
      <c r="W5" s="77">
        <f t="shared" si="1"/>
        <v>185147</v>
      </c>
      <c r="X5" s="77">
        <f t="shared" si="1"/>
        <v>183723</v>
      </c>
      <c r="Y5" s="77">
        <f t="shared" si="1"/>
        <v>182967</v>
      </c>
      <c r="Z5" s="77">
        <f t="shared" si="1"/>
        <v>181620</v>
      </c>
      <c r="AA5" s="89">
        <f t="shared" si="1"/>
        <v>187292</v>
      </c>
      <c r="AB5" s="76">
        <f t="shared" ref="AB5:AB37" si="2">IF(AA5=0,"",IFERROR(IF(AND(AA5&gt;0,R5&lt;0),"na",IF(AND(AA5&lt;0,R5&lt;0),-1,1)*(AA5-R5)/R5),""))</f>
        <v>-5.7787794485332958E-2</v>
      </c>
      <c r="AC5" s="76">
        <f t="shared" ref="AC5:AC37" si="3">IF(AA5=0,"",IFERROR(IF(AND(AA5&gt;0,W5&lt;0),"na",IF(AND(AA5&lt;0,W5&lt;0),-1,1)*(AA5-W5)/W5),""))</f>
        <v>1.1585388907192663E-2</v>
      </c>
    </row>
    <row r="6" spans="2:31" s="14" customFormat="1" ht="18" customHeight="1" x14ac:dyDescent="0.2">
      <c r="B6" s="51" t="s">
        <v>6</v>
      </c>
      <c r="C6" s="68" t="s">
        <v>6</v>
      </c>
      <c r="D6" s="48">
        <v>593125</v>
      </c>
      <c r="E6" s="48">
        <v>575434</v>
      </c>
      <c r="F6" s="48">
        <v>580965</v>
      </c>
      <c r="G6" s="48">
        <v>561067</v>
      </c>
      <c r="H6" s="48">
        <v>558254</v>
      </c>
      <c r="I6" s="48">
        <v>548621</v>
      </c>
      <c r="J6" s="48">
        <v>545372</v>
      </c>
      <c r="K6" s="48">
        <v>539729</v>
      </c>
      <c r="L6" s="48">
        <v>539240</v>
      </c>
      <c r="M6" s="48">
        <v>543925</v>
      </c>
      <c r="O6" s="136"/>
      <c r="P6" s="15" t="s">
        <v>6</v>
      </c>
      <c r="Q6" s="16"/>
      <c r="R6" s="17">
        <f t="shared" si="0"/>
        <v>593125</v>
      </c>
      <c r="S6" s="17">
        <f t="shared" si="0"/>
        <v>575434</v>
      </c>
      <c r="T6" s="17">
        <f t="shared" si="0"/>
        <v>580965</v>
      </c>
      <c r="U6" s="17">
        <f t="shared" si="0"/>
        <v>561067</v>
      </c>
      <c r="V6" s="77">
        <f t="shared" si="1"/>
        <v>558254</v>
      </c>
      <c r="W6" s="77">
        <f t="shared" si="1"/>
        <v>548621</v>
      </c>
      <c r="X6" s="77">
        <f t="shared" si="1"/>
        <v>545372</v>
      </c>
      <c r="Y6" s="77">
        <f t="shared" si="1"/>
        <v>539729</v>
      </c>
      <c r="Z6" s="77">
        <f t="shared" si="1"/>
        <v>539240</v>
      </c>
      <c r="AA6" s="89">
        <f t="shared" si="1"/>
        <v>543925</v>
      </c>
      <c r="AB6" s="76">
        <f t="shared" si="2"/>
        <v>-8.29504741833509E-2</v>
      </c>
      <c r="AC6" s="76">
        <f t="shared" si="3"/>
        <v>-8.559643178077397E-3</v>
      </c>
    </row>
    <row r="7" spans="2:31" s="14" customFormat="1" ht="18" customHeight="1" x14ac:dyDescent="0.2">
      <c r="B7" s="51" t="s">
        <v>7</v>
      </c>
      <c r="C7" s="68" t="s">
        <v>92</v>
      </c>
      <c r="D7" s="48">
        <v>574682</v>
      </c>
      <c r="E7" s="48">
        <v>581369</v>
      </c>
      <c r="F7" s="48">
        <v>608243</v>
      </c>
      <c r="G7" s="48">
        <v>600735</v>
      </c>
      <c r="H7" s="48">
        <v>627454</v>
      </c>
      <c r="I7" s="48">
        <v>626964</v>
      </c>
      <c r="J7" s="48">
        <v>758866</v>
      </c>
      <c r="K7" s="48">
        <v>708977</v>
      </c>
      <c r="L7" s="48">
        <v>699186</v>
      </c>
      <c r="M7" s="48">
        <v>710748</v>
      </c>
      <c r="O7" s="136"/>
      <c r="P7" s="15" t="s">
        <v>7</v>
      </c>
      <c r="Q7" s="16"/>
      <c r="R7" s="17">
        <f t="shared" si="0"/>
        <v>574682</v>
      </c>
      <c r="S7" s="17">
        <f t="shared" si="0"/>
        <v>581369</v>
      </c>
      <c r="T7" s="17">
        <f t="shared" si="0"/>
        <v>608243</v>
      </c>
      <c r="U7" s="17">
        <f t="shared" si="0"/>
        <v>600735</v>
      </c>
      <c r="V7" s="77">
        <f t="shared" si="1"/>
        <v>627454</v>
      </c>
      <c r="W7" s="77">
        <f t="shared" si="1"/>
        <v>626964</v>
      </c>
      <c r="X7" s="77">
        <f t="shared" si="1"/>
        <v>758866</v>
      </c>
      <c r="Y7" s="77">
        <f t="shared" si="1"/>
        <v>708977</v>
      </c>
      <c r="Z7" s="77">
        <f t="shared" si="1"/>
        <v>699186</v>
      </c>
      <c r="AA7" s="89">
        <f t="shared" si="1"/>
        <v>710748</v>
      </c>
      <c r="AB7" s="76">
        <f t="shared" si="2"/>
        <v>0.236767464441204</v>
      </c>
      <c r="AC7" s="76">
        <f t="shared" si="3"/>
        <v>0.13363446705073975</v>
      </c>
    </row>
    <row r="8" spans="2:31" s="14" customFormat="1" ht="18" customHeight="1" x14ac:dyDescent="0.2">
      <c r="B8" s="51" t="s">
        <v>44</v>
      </c>
      <c r="C8" s="68" t="s">
        <v>93</v>
      </c>
      <c r="D8" s="49">
        <v>727.2</v>
      </c>
      <c r="E8" s="49">
        <v>774</v>
      </c>
      <c r="F8" s="49">
        <v>808.5</v>
      </c>
      <c r="G8" s="49">
        <v>916.1</v>
      </c>
      <c r="H8" s="49">
        <v>861.9</v>
      </c>
      <c r="I8" s="49">
        <v>792.9</v>
      </c>
      <c r="J8" s="49">
        <v>902</v>
      </c>
      <c r="K8" s="49">
        <v>807.3</v>
      </c>
      <c r="L8" s="49">
        <v>953.7</v>
      </c>
      <c r="M8" s="49">
        <v>950.9</v>
      </c>
      <c r="O8" s="136"/>
      <c r="P8" s="15" t="s">
        <v>8</v>
      </c>
      <c r="Q8" s="16"/>
      <c r="R8" s="18">
        <f ca="1">D8*OFFSET(T$109,MATCH($AC$1,$Q$109:$Q$110,0)-1,0)</f>
        <v>727.2</v>
      </c>
      <c r="S8" s="18">
        <f ca="1">E8*OFFSET(U$109,MATCH($AC$1,$Q$109:$Q$110,0)-1,0)</f>
        <v>774</v>
      </c>
      <c r="T8" s="18">
        <f ca="1">F8*OFFSET(V$109,MATCH($AC$1,$Q$109:$Q$110,0)-1,0)</f>
        <v>808.5</v>
      </c>
      <c r="U8" s="18">
        <f ca="1">G8*OFFSET(W$109,MATCH($AC$1,$Q$109:$Q$110,0)-1,0)</f>
        <v>916.1</v>
      </c>
      <c r="V8" s="78">
        <f t="shared" ref="V8:AA8" ca="1" si="4">H8*OFFSET(X$109,MATCH($AC$1,$Q$109:$Q$110,0)-1,0)</f>
        <v>861.9</v>
      </c>
      <c r="W8" s="78">
        <f t="shared" ca="1" si="4"/>
        <v>792.9</v>
      </c>
      <c r="X8" s="78">
        <f t="shared" ca="1" si="4"/>
        <v>902</v>
      </c>
      <c r="Y8" s="78">
        <f t="shared" ca="1" si="4"/>
        <v>807.3</v>
      </c>
      <c r="Z8" s="78">
        <f t="shared" ca="1" si="4"/>
        <v>953.7</v>
      </c>
      <c r="AA8" s="87">
        <f t="shared" ca="1" si="4"/>
        <v>950.9</v>
      </c>
      <c r="AB8" s="76">
        <f t="shared" ca="1" si="2"/>
        <v>0.30761826182618252</v>
      </c>
      <c r="AC8" s="76">
        <f t="shared" ca="1" si="3"/>
        <v>0.19926850800857612</v>
      </c>
    </row>
    <row r="9" spans="2:31" s="14" customFormat="1" ht="18" customHeight="1" x14ac:dyDescent="0.2">
      <c r="B9" s="51" t="s">
        <v>9</v>
      </c>
      <c r="C9" s="68" t="s">
        <v>9</v>
      </c>
      <c r="D9" s="48">
        <v>456468</v>
      </c>
      <c r="E9" s="48">
        <v>433759</v>
      </c>
      <c r="F9" s="48">
        <v>429880</v>
      </c>
      <c r="G9" s="48">
        <v>420348</v>
      </c>
      <c r="H9" s="48">
        <v>412059</v>
      </c>
      <c r="I9" s="48">
        <v>401618</v>
      </c>
      <c r="J9" s="48">
        <v>428542</v>
      </c>
      <c r="K9" s="48">
        <v>432133</v>
      </c>
      <c r="L9" s="48">
        <v>431517</v>
      </c>
      <c r="M9" s="48">
        <v>379885</v>
      </c>
      <c r="O9" s="136"/>
      <c r="P9" s="15" t="s">
        <v>9</v>
      </c>
      <c r="Q9" s="16"/>
      <c r="R9" s="17">
        <f t="shared" ref="R9:U15" si="5">D9</f>
        <v>456468</v>
      </c>
      <c r="S9" s="17">
        <f t="shared" si="5"/>
        <v>433759</v>
      </c>
      <c r="T9" s="17">
        <f t="shared" si="5"/>
        <v>429880</v>
      </c>
      <c r="U9" s="17">
        <f t="shared" si="5"/>
        <v>420348</v>
      </c>
      <c r="V9" s="77">
        <f t="shared" ref="V9:AA15" si="6">H9</f>
        <v>412059</v>
      </c>
      <c r="W9" s="77">
        <f t="shared" si="6"/>
        <v>401618</v>
      </c>
      <c r="X9" s="77">
        <f t="shared" si="6"/>
        <v>428542</v>
      </c>
      <c r="Y9" s="77">
        <f t="shared" si="6"/>
        <v>432133</v>
      </c>
      <c r="Z9" s="77">
        <f t="shared" si="6"/>
        <v>431517</v>
      </c>
      <c r="AA9" s="89">
        <f t="shared" si="6"/>
        <v>379885</v>
      </c>
      <c r="AB9" s="76">
        <f t="shared" si="2"/>
        <v>-0.16777298737260882</v>
      </c>
      <c r="AC9" s="76">
        <f t="shared" si="3"/>
        <v>-5.4113610445746953E-2</v>
      </c>
    </row>
    <row r="10" spans="2:31" s="14" customFormat="1" ht="18" customHeight="1" x14ac:dyDescent="0.2">
      <c r="B10" s="51" t="s">
        <v>45</v>
      </c>
      <c r="C10" s="68" t="s">
        <v>45</v>
      </c>
      <c r="D10" s="48">
        <v>8699</v>
      </c>
      <c r="E10" s="48">
        <v>9549</v>
      </c>
      <c r="F10" s="48">
        <v>9245</v>
      </c>
      <c r="G10" s="48">
        <v>9034</v>
      </c>
      <c r="H10" s="48">
        <v>8563</v>
      </c>
      <c r="I10" s="48">
        <v>7870</v>
      </c>
      <c r="J10" s="48">
        <v>7769</v>
      </c>
      <c r="K10" s="48">
        <v>8223</v>
      </c>
      <c r="L10" s="48">
        <v>8888</v>
      </c>
      <c r="M10" s="48">
        <v>8367</v>
      </c>
      <c r="O10" s="136"/>
      <c r="P10" s="15" t="s">
        <v>10</v>
      </c>
      <c r="Q10" s="26"/>
      <c r="R10" s="27">
        <f t="shared" si="5"/>
        <v>8699</v>
      </c>
      <c r="S10" s="27">
        <f t="shared" si="5"/>
        <v>9549</v>
      </c>
      <c r="T10" s="27">
        <f t="shared" si="5"/>
        <v>9245</v>
      </c>
      <c r="U10" s="27">
        <f t="shared" si="5"/>
        <v>9034</v>
      </c>
      <c r="V10" s="82">
        <f t="shared" si="6"/>
        <v>8563</v>
      </c>
      <c r="W10" s="82">
        <f t="shared" si="6"/>
        <v>7870</v>
      </c>
      <c r="X10" s="82">
        <f t="shared" si="6"/>
        <v>7769</v>
      </c>
      <c r="Y10" s="82">
        <f t="shared" si="6"/>
        <v>8223</v>
      </c>
      <c r="Z10" s="82">
        <f t="shared" si="6"/>
        <v>8888</v>
      </c>
      <c r="AA10" s="88">
        <f t="shared" si="6"/>
        <v>8367</v>
      </c>
      <c r="AB10" s="76">
        <f t="shared" si="2"/>
        <v>-3.8165306357052536E-2</v>
      </c>
      <c r="AC10" s="76">
        <f t="shared" si="3"/>
        <v>6.3151207115628966E-2</v>
      </c>
    </row>
    <row r="11" spans="2:31" s="14" customFormat="1" ht="18" customHeight="1" x14ac:dyDescent="0.2">
      <c r="B11" s="51" t="s">
        <v>46</v>
      </c>
      <c r="C11" s="68" t="s">
        <v>46</v>
      </c>
      <c r="D11" s="49">
        <v>10.6</v>
      </c>
      <c r="E11" s="49">
        <v>10.5</v>
      </c>
      <c r="F11" s="49">
        <v>10.5</v>
      </c>
      <c r="G11" s="49">
        <v>10.3</v>
      </c>
      <c r="H11" s="49">
        <v>10.3</v>
      </c>
      <c r="I11" s="49">
        <v>10.4</v>
      </c>
      <c r="J11" s="49">
        <v>10.4</v>
      </c>
      <c r="K11" s="49">
        <v>10.3</v>
      </c>
      <c r="L11" s="49">
        <v>10.199999999999999</v>
      </c>
      <c r="M11" s="49">
        <v>10.199999999999999</v>
      </c>
      <c r="O11" s="137" t="s">
        <v>11</v>
      </c>
      <c r="P11" s="19" t="s">
        <v>12</v>
      </c>
      <c r="Q11" s="16"/>
      <c r="R11" s="18">
        <f t="shared" si="5"/>
        <v>10.6</v>
      </c>
      <c r="S11" s="18">
        <f t="shared" si="5"/>
        <v>10.5</v>
      </c>
      <c r="T11" s="18">
        <f t="shared" si="5"/>
        <v>10.5</v>
      </c>
      <c r="U11" s="18">
        <f t="shared" si="5"/>
        <v>10.3</v>
      </c>
      <c r="V11" s="78">
        <f t="shared" si="6"/>
        <v>10.3</v>
      </c>
      <c r="W11" s="78">
        <f t="shared" si="6"/>
        <v>10.4</v>
      </c>
      <c r="X11" s="78">
        <f t="shared" si="6"/>
        <v>10.4</v>
      </c>
      <c r="Y11" s="78">
        <f t="shared" si="6"/>
        <v>10.3</v>
      </c>
      <c r="Z11" s="78">
        <f t="shared" si="6"/>
        <v>10.199999999999999</v>
      </c>
      <c r="AA11" s="87">
        <f t="shared" si="6"/>
        <v>10.199999999999999</v>
      </c>
      <c r="AB11" s="94">
        <f t="shared" si="2"/>
        <v>-3.7735849056603807E-2</v>
      </c>
      <c r="AC11" s="94">
        <f t="shared" si="3"/>
        <v>-1.9230769230769332E-2</v>
      </c>
    </row>
    <row r="12" spans="2:31" s="14" customFormat="1" ht="18" customHeight="1" x14ac:dyDescent="0.2">
      <c r="B12" s="51" t="s">
        <v>47</v>
      </c>
      <c r="C12" s="68" t="s">
        <v>47</v>
      </c>
      <c r="D12" s="48">
        <v>153</v>
      </c>
      <c r="E12" s="48">
        <v>151</v>
      </c>
      <c r="F12" s="48">
        <v>155</v>
      </c>
      <c r="G12" s="48">
        <v>149</v>
      </c>
      <c r="H12" s="48">
        <v>150</v>
      </c>
      <c r="I12" s="48">
        <v>151</v>
      </c>
      <c r="J12" s="48">
        <v>152</v>
      </c>
      <c r="K12" s="48">
        <v>150</v>
      </c>
      <c r="L12" s="48">
        <v>149</v>
      </c>
      <c r="M12" s="48">
        <v>150</v>
      </c>
      <c r="O12" s="138"/>
      <c r="P12" s="22" t="s">
        <v>4</v>
      </c>
      <c r="Q12" s="16"/>
      <c r="R12" s="17">
        <f t="shared" si="5"/>
        <v>153</v>
      </c>
      <c r="S12" s="17">
        <f t="shared" si="5"/>
        <v>151</v>
      </c>
      <c r="T12" s="17">
        <f t="shared" si="5"/>
        <v>155</v>
      </c>
      <c r="U12" s="17">
        <f t="shared" si="5"/>
        <v>149</v>
      </c>
      <c r="V12" s="77">
        <f t="shared" si="6"/>
        <v>150</v>
      </c>
      <c r="W12" s="77">
        <f t="shared" si="6"/>
        <v>151</v>
      </c>
      <c r="X12" s="77">
        <f t="shared" si="6"/>
        <v>152</v>
      </c>
      <c r="Y12" s="77">
        <f t="shared" si="6"/>
        <v>150</v>
      </c>
      <c r="Z12" s="77">
        <f t="shared" si="6"/>
        <v>149</v>
      </c>
      <c r="AA12" s="89">
        <f t="shared" si="6"/>
        <v>150</v>
      </c>
      <c r="AB12" s="76">
        <f t="shared" si="2"/>
        <v>-1.9607843137254902E-2</v>
      </c>
      <c r="AC12" s="76">
        <f t="shared" si="3"/>
        <v>-6.6225165562913907E-3</v>
      </c>
    </row>
    <row r="13" spans="2:31" s="14" customFormat="1" ht="18" customHeight="1" x14ac:dyDescent="0.2">
      <c r="B13" s="51" t="s">
        <v>48</v>
      </c>
      <c r="C13" s="68" t="s">
        <v>48</v>
      </c>
      <c r="D13" s="48">
        <v>41</v>
      </c>
      <c r="E13" s="48">
        <v>40</v>
      </c>
      <c r="F13" s="48">
        <v>43</v>
      </c>
      <c r="G13" s="48">
        <v>40</v>
      </c>
      <c r="H13" s="48">
        <v>40</v>
      </c>
      <c r="I13" s="48">
        <v>40</v>
      </c>
      <c r="J13" s="48">
        <v>40</v>
      </c>
      <c r="K13" s="48">
        <v>40</v>
      </c>
      <c r="L13" s="48">
        <v>39</v>
      </c>
      <c r="M13" s="48">
        <v>40</v>
      </c>
      <c r="O13" s="138"/>
      <c r="P13" s="22" t="s">
        <v>5</v>
      </c>
      <c r="Q13" s="16"/>
      <c r="R13" s="17">
        <f t="shared" si="5"/>
        <v>41</v>
      </c>
      <c r="S13" s="17">
        <f t="shared" si="5"/>
        <v>40</v>
      </c>
      <c r="T13" s="17">
        <f t="shared" si="5"/>
        <v>43</v>
      </c>
      <c r="U13" s="17">
        <f t="shared" si="5"/>
        <v>40</v>
      </c>
      <c r="V13" s="77">
        <f t="shared" si="6"/>
        <v>40</v>
      </c>
      <c r="W13" s="77">
        <f t="shared" si="6"/>
        <v>40</v>
      </c>
      <c r="X13" s="77">
        <f t="shared" si="6"/>
        <v>40</v>
      </c>
      <c r="Y13" s="77">
        <f t="shared" si="6"/>
        <v>40</v>
      </c>
      <c r="Z13" s="77">
        <f t="shared" si="6"/>
        <v>39</v>
      </c>
      <c r="AA13" s="89">
        <f t="shared" si="6"/>
        <v>40</v>
      </c>
      <c r="AB13" s="76">
        <f t="shared" si="2"/>
        <v>-2.4390243902439025E-2</v>
      </c>
      <c r="AC13" s="76">
        <f t="shared" si="3"/>
        <v>0</v>
      </c>
    </row>
    <row r="14" spans="2:31" s="14" customFormat="1" ht="18" customHeight="1" x14ac:dyDescent="0.2">
      <c r="B14" s="51" t="s">
        <v>49</v>
      </c>
      <c r="C14" s="68" t="s">
        <v>49</v>
      </c>
      <c r="D14" s="48">
        <v>121</v>
      </c>
      <c r="E14" s="48">
        <v>119</v>
      </c>
      <c r="F14" s="48">
        <v>122</v>
      </c>
      <c r="G14" s="48">
        <v>117</v>
      </c>
      <c r="H14" s="48">
        <v>117</v>
      </c>
      <c r="I14" s="48">
        <v>119</v>
      </c>
      <c r="J14" s="48">
        <v>119</v>
      </c>
      <c r="K14" s="48">
        <v>118</v>
      </c>
      <c r="L14" s="48">
        <v>116</v>
      </c>
      <c r="M14" s="48">
        <v>117</v>
      </c>
      <c r="O14" s="138"/>
      <c r="P14" s="22" t="s">
        <v>6</v>
      </c>
      <c r="Q14" s="16"/>
      <c r="R14" s="17">
        <f t="shared" si="5"/>
        <v>121</v>
      </c>
      <c r="S14" s="17">
        <f t="shared" si="5"/>
        <v>119</v>
      </c>
      <c r="T14" s="17">
        <f t="shared" si="5"/>
        <v>122</v>
      </c>
      <c r="U14" s="17">
        <f t="shared" si="5"/>
        <v>117</v>
      </c>
      <c r="V14" s="77">
        <f t="shared" si="6"/>
        <v>117</v>
      </c>
      <c r="W14" s="77">
        <f t="shared" si="6"/>
        <v>119</v>
      </c>
      <c r="X14" s="77">
        <f t="shared" si="6"/>
        <v>119</v>
      </c>
      <c r="Y14" s="77">
        <f t="shared" si="6"/>
        <v>118</v>
      </c>
      <c r="Z14" s="77">
        <f t="shared" si="6"/>
        <v>116</v>
      </c>
      <c r="AA14" s="89">
        <f t="shared" si="6"/>
        <v>117</v>
      </c>
      <c r="AB14" s="76">
        <f t="shared" si="2"/>
        <v>-3.3057851239669422E-2</v>
      </c>
      <c r="AC14" s="76">
        <f t="shared" si="3"/>
        <v>-1.680672268907563E-2</v>
      </c>
    </row>
    <row r="15" spans="2:31" s="14" customFormat="1" ht="18" customHeight="1" x14ac:dyDescent="0.2">
      <c r="B15" s="51" t="s">
        <v>50</v>
      </c>
      <c r="C15" s="68" t="s">
        <v>50</v>
      </c>
      <c r="D15" s="49">
        <v>117.4</v>
      </c>
      <c r="E15" s="49">
        <v>120.2</v>
      </c>
      <c r="F15" s="49">
        <v>127.6</v>
      </c>
      <c r="G15" s="49">
        <v>125.3</v>
      </c>
      <c r="H15" s="49">
        <v>131.80000000000001</v>
      </c>
      <c r="I15" s="49">
        <v>135.5</v>
      </c>
      <c r="J15" s="49">
        <v>166.2</v>
      </c>
      <c r="K15" s="49">
        <v>154.69999999999999</v>
      </c>
      <c r="L15" s="49">
        <v>150.80000000000001</v>
      </c>
      <c r="M15" s="49">
        <v>152.5</v>
      </c>
      <c r="O15" s="138"/>
      <c r="P15" s="22" t="s">
        <v>7</v>
      </c>
      <c r="Q15" s="16"/>
      <c r="R15" s="18">
        <f t="shared" si="5"/>
        <v>117.4</v>
      </c>
      <c r="S15" s="18">
        <f t="shared" si="5"/>
        <v>120.2</v>
      </c>
      <c r="T15" s="18">
        <f t="shared" si="5"/>
        <v>127.6</v>
      </c>
      <c r="U15" s="18">
        <f t="shared" si="5"/>
        <v>125.3</v>
      </c>
      <c r="V15" s="78">
        <f t="shared" si="6"/>
        <v>131.80000000000001</v>
      </c>
      <c r="W15" s="78">
        <f t="shared" si="6"/>
        <v>135.5</v>
      </c>
      <c r="X15" s="78">
        <f t="shared" si="6"/>
        <v>166.2</v>
      </c>
      <c r="Y15" s="78">
        <f t="shared" si="6"/>
        <v>154.69999999999999</v>
      </c>
      <c r="Z15" s="78">
        <f t="shared" si="6"/>
        <v>150.80000000000001</v>
      </c>
      <c r="AA15" s="87">
        <f t="shared" si="6"/>
        <v>152.5</v>
      </c>
      <c r="AB15" s="76">
        <f t="shared" si="2"/>
        <v>0.29897785349233386</v>
      </c>
      <c r="AC15" s="76">
        <f t="shared" si="3"/>
        <v>0.12546125461254612</v>
      </c>
    </row>
    <row r="16" spans="2:31" s="14" customFormat="1" ht="18" customHeight="1" x14ac:dyDescent="0.2">
      <c r="B16" s="51" t="s">
        <v>51</v>
      </c>
      <c r="C16" s="68" t="s">
        <v>51</v>
      </c>
      <c r="D16" s="48">
        <v>93</v>
      </c>
      <c r="E16" s="48">
        <v>90</v>
      </c>
      <c r="F16" s="48">
        <v>90</v>
      </c>
      <c r="G16" s="48">
        <v>88</v>
      </c>
      <c r="H16" s="48">
        <v>87</v>
      </c>
      <c r="I16" s="48">
        <v>87</v>
      </c>
      <c r="J16" s="48">
        <v>94</v>
      </c>
      <c r="K16" s="48">
        <v>94</v>
      </c>
      <c r="L16" s="48">
        <v>93</v>
      </c>
      <c r="M16" s="48">
        <v>81</v>
      </c>
      <c r="O16" s="138"/>
      <c r="P16" s="22" t="s">
        <v>13</v>
      </c>
      <c r="Q16" s="16"/>
      <c r="R16" s="18">
        <f ca="1">D26*OFFSET(T$109,MATCH($AC$1,$Q$109:$Q$110,0)-1,0)</f>
        <v>148.5</v>
      </c>
      <c r="S16" s="18">
        <f ca="1">E26*OFFSET(U$109,MATCH($AC$1,$Q$109:$Q$110,0)-1,0)</f>
        <v>160</v>
      </c>
      <c r="T16" s="18">
        <f ca="1">F26*OFFSET(V$109,MATCH($AC$1,$Q$109:$Q$110,0)-1,0)</f>
        <v>169.6</v>
      </c>
      <c r="U16" s="18">
        <f ca="1">G26*OFFSET(W$109,MATCH($AC$1,$Q$109:$Q$110,0)-1,0)</f>
        <v>191</v>
      </c>
      <c r="V16" s="78">
        <f t="shared" ref="V16:AA16" ca="1" si="7">H26*OFFSET(X$109,MATCH($AC$1,$Q$109:$Q$110,0)-1,0)</f>
        <v>181.1</v>
      </c>
      <c r="W16" s="78">
        <f t="shared" ca="1" si="7"/>
        <v>171.4</v>
      </c>
      <c r="X16" s="78">
        <f t="shared" ca="1" si="7"/>
        <v>197.6</v>
      </c>
      <c r="Y16" s="78">
        <f t="shared" ca="1" si="7"/>
        <v>176.1</v>
      </c>
      <c r="Z16" s="78">
        <f t="shared" ca="1" si="7"/>
        <v>205.7</v>
      </c>
      <c r="AA16" s="87">
        <f t="shared" ca="1" si="7"/>
        <v>204</v>
      </c>
      <c r="AB16" s="76">
        <f t="shared" ca="1" si="2"/>
        <v>0.37373737373737376</v>
      </c>
      <c r="AC16" s="76">
        <f t="shared" ca="1" si="3"/>
        <v>0.19019836639439902</v>
      </c>
    </row>
    <row r="17" spans="2:29" s="14" customFormat="1" ht="18" customHeight="1" x14ac:dyDescent="0.2">
      <c r="B17" s="51" t="s">
        <v>52</v>
      </c>
      <c r="C17" s="68" t="s">
        <v>52</v>
      </c>
      <c r="D17" s="49">
        <v>21.4</v>
      </c>
      <c r="E17" s="49">
        <v>24.2</v>
      </c>
      <c r="F17" s="49">
        <v>28.9</v>
      </c>
      <c r="G17" s="49">
        <v>30.1</v>
      </c>
      <c r="H17" s="49">
        <v>34</v>
      </c>
      <c r="I17" s="49">
        <v>32.4</v>
      </c>
      <c r="J17" s="49">
        <v>33.5</v>
      </c>
      <c r="K17" s="49">
        <v>36.5</v>
      </c>
      <c r="L17" s="49">
        <v>35.5</v>
      </c>
      <c r="M17" s="49">
        <v>32.1</v>
      </c>
      <c r="O17" s="138"/>
      <c r="P17" s="22" t="s">
        <v>9</v>
      </c>
      <c r="Q17" s="16"/>
      <c r="R17" s="17">
        <f t="shared" ref="R17:U19" si="8">D16</f>
        <v>93</v>
      </c>
      <c r="S17" s="17">
        <f t="shared" si="8"/>
        <v>90</v>
      </c>
      <c r="T17" s="17">
        <f t="shared" si="8"/>
        <v>90</v>
      </c>
      <c r="U17" s="17">
        <f t="shared" si="8"/>
        <v>88</v>
      </c>
      <c r="V17" s="77">
        <f t="shared" ref="V17:AA19" si="9">H16</f>
        <v>87</v>
      </c>
      <c r="W17" s="77">
        <f t="shared" si="9"/>
        <v>87</v>
      </c>
      <c r="X17" s="77">
        <f t="shared" si="9"/>
        <v>94</v>
      </c>
      <c r="Y17" s="77">
        <f t="shared" si="9"/>
        <v>94</v>
      </c>
      <c r="Z17" s="77">
        <f t="shared" si="9"/>
        <v>93</v>
      </c>
      <c r="AA17" s="89">
        <f t="shared" si="9"/>
        <v>81</v>
      </c>
      <c r="AB17" s="76">
        <f t="shared" si="2"/>
        <v>-0.12903225806451613</v>
      </c>
      <c r="AC17" s="76">
        <f t="shared" si="3"/>
        <v>-6.8965517241379309E-2</v>
      </c>
    </row>
    <row r="18" spans="2:29" s="14" customFormat="1" ht="18" customHeight="1" x14ac:dyDescent="0.2">
      <c r="B18" s="51" t="s">
        <v>53</v>
      </c>
      <c r="C18" s="68" t="s">
        <v>53</v>
      </c>
      <c r="D18" s="50">
        <v>1.26</v>
      </c>
      <c r="E18" s="50">
        <v>1.34</v>
      </c>
      <c r="F18" s="50">
        <v>1.41</v>
      </c>
      <c r="G18" s="50">
        <v>1.43</v>
      </c>
      <c r="H18" s="50">
        <v>1.52</v>
      </c>
      <c r="I18" s="50">
        <v>1.56</v>
      </c>
      <c r="J18" s="50">
        <v>1.77</v>
      </c>
      <c r="K18" s="50">
        <v>1.64</v>
      </c>
      <c r="L18" s="50">
        <v>1.62</v>
      </c>
      <c r="M18" s="50">
        <v>1.87</v>
      </c>
      <c r="O18" s="138"/>
      <c r="P18" s="22" t="s">
        <v>14</v>
      </c>
      <c r="Q18" s="16"/>
      <c r="R18" s="17">
        <f t="shared" si="8"/>
        <v>21.4</v>
      </c>
      <c r="S18" s="17">
        <f t="shared" si="8"/>
        <v>24.2</v>
      </c>
      <c r="T18" s="17">
        <f t="shared" si="8"/>
        <v>28.9</v>
      </c>
      <c r="U18" s="17">
        <f t="shared" si="8"/>
        <v>30.1</v>
      </c>
      <c r="V18" s="77">
        <f t="shared" si="9"/>
        <v>34</v>
      </c>
      <c r="W18" s="77">
        <f t="shared" si="9"/>
        <v>32.4</v>
      </c>
      <c r="X18" s="77">
        <f t="shared" si="9"/>
        <v>33.5</v>
      </c>
      <c r="Y18" s="77">
        <f t="shared" si="9"/>
        <v>36.5</v>
      </c>
      <c r="Z18" s="77">
        <f t="shared" si="9"/>
        <v>35.5</v>
      </c>
      <c r="AA18" s="89">
        <f t="shared" si="9"/>
        <v>32.1</v>
      </c>
      <c r="AB18" s="76">
        <f t="shared" si="2"/>
        <v>0.50000000000000011</v>
      </c>
      <c r="AC18" s="76">
        <f t="shared" si="3"/>
        <v>-9.259259259259172E-3</v>
      </c>
    </row>
    <row r="19" spans="2:29" s="14" customFormat="1" ht="18" customHeight="1" x14ac:dyDescent="0.2">
      <c r="B19" s="51" t="s">
        <v>54</v>
      </c>
      <c r="C19" s="68" t="s">
        <v>54</v>
      </c>
      <c r="D19" s="48">
        <v>1265</v>
      </c>
      <c r="E19" s="48">
        <v>1331</v>
      </c>
      <c r="F19" s="48">
        <v>1329</v>
      </c>
      <c r="G19" s="48">
        <v>1525</v>
      </c>
      <c r="H19" s="48">
        <v>1374</v>
      </c>
      <c r="I19" s="48">
        <v>1265</v>
      </c>
      <c r="J19" s="48">
        <v>1189</v>
      </c>
      <c r="K19" s="48">
        <v>1139</v>
      </c>
      <c r="L19" s="48">
        <v>1364</v>
      </c>
      <c r="M19" s="48">
        <v>1338</v>
      </c>
      <c r="O19" s="138"/>
      <c r="P19" s="22" t="s">
        <v>15</v>
      </c>
      <c r="Q19" s="16"/>
      <c r="R19" s="23">
        <f t="shared" si="8"/>
        <v>1.26</v>
      </c>
      <c r="S19" s="23">
        <f t="shared" si="8"/>
        <v>1.34</v>
      </c>
      <c r="T19" s="23">
        <f t="shared" si="8"/>
        <v>1.41</v>
      </c>
      <c r="U19" s="23">
        <f t="shared" si="8"/>
        <v>1.43</v>
      </c>
      <c r="V19" s="81">
        <f t="shared" si="9"/>
        <v>1.52</v>
      </c>
      <c r="W19" s="81">
        <f t="shared" si="9"/>
        <v>1.56</v>
      </c>
      <c r="X19" s="81">
        <f t="shared" si="9"/>
        <v>1.77</v>
      </c>
      <c r="Y19" s="81">
        <f t="shared" si="9"/>
        <v>1.64</v>
      </c>
      <c r="Z19" s="81">
        <f t="shared" si="9"/>
        <v>1.62</v>
      </c>
      <c r="AA19" s="24">
        <f t="shared" si="9"/>
        <v>1.87</v>
      </c>
      <c r="AB19" s="76">
        <f t="shared" si="2"/>
        <v>0.48412698412698418</v>
      </c>
      <c r="AC19" s="76">
        <f t="shared" si="3"/>
        <v>0.19871794871794873</v>
      </c>
    </row>
    <row r="20" spans="2:29" s="14" customFormat="1" ht="18" customHeight="1" x14ac:dyDescent="0.2">
      <c r="B20" s="51" t="s">
        <v>18</v>
      </c>
      <c r="C20" s="68" t="s">
        <v>18</v>
      </c>
      <c r="D20" s="50">
        <v>5.72</v>
      </c>
      <c r="E20" s="50">
        <v>5.93</v>
      </c>
      <c r="F20" s="50">
        <v>6.22</v>
      </c>
      <c r="G20" s="50">
        <v>6.59</v>
      </c>
      <c r="H20" s="50">
        <v>7.01</v>
      </c>
      <c r="I20" s="50">
        <v>7.16</v>
      </c>
      <c r="J20" s="50">
        <v>8.3000000000000007</v>
      </c>
      <c r="K20" s="50">
        <v>7.78</v>
      </c>
      <c r="L20" s="50">
        <v>7.57</v>
      </c>
      <c r="M20" s="50">
        <v>7.94</v>
      </c>
      <c r="O20" s="139"/>
      <c r="P20" s="25" t="s">
        <v>16</v>
      </c>
      <c r="Q20" s="26"/>
      <c r="R20" s="27">
        <f ca="1">D19*OFFSET(T$109,MATCH($AC$1,$Q$109:$Q$110,0)-1,0)</f>
        <v>1265</v>
      </c>
      <c r="S20" s="27">
        <f ca="1">E19*OFFSET(U$109,MATCH($AC$1,$Q$109:$Q$110,0)-1,0)</f>
        <v>1331</v>
      </c>
      <c r="T20" s="27">
        <f ca="1">F19*OFFSET(V$109,MATCH($AC$1,$Q$109:$Q$110,0)-1,0)</f>
        <v>1329</v>
      </c>
      <c r="U20" s="27">
        <f ca="1">G19*OFFSET(W$109,MATCH($AC$1,$Q$109:$Q$110,0)-1,0)</f>
        <v>1525</v>
      </c>
      <c r="V20" s="82">
        <f t="shared" ref="V20:AA20" ca="1" si="10">H19*OFFSET(X$109,MATCH($AC$1,$Q$109:$Q$110,0)-1,0)</f>
        <v>1374</v>
      </c>
      <c r="W20" s="82">
        <f t="shared" ca="1" si="10"/>
        <v>1265</v>
      </c>
      <c r="X20" s="82">
        <f t="shared" ca="1" si="10"/>
        <v>1189</v>
      </c>
      <c r="Y20" s="82">
        <f t="shared" ca="1" si="10"/>
        <v>1139</v>
      </c>
      <c r="Z20" s="82">
        <f t="shared" ca="1" si="10"/>
        <v>1364</v>
      </c>
      <c r="AA20" s="88">
        <f t="shared" ca="1" si="10"/>
        <v>1338</v>
      </c>
      <c r="AB20" s="79">
        <f t="shared" ca="1" si="2"/>
        <v>5.7707509881422925E-2</v>
      </c>
      <c r="AC20" s="79">
        <f t="shared" ca="1" si="3"/>
        <v>5.7707509881422925E-2</v>
      </c>
    </row>
    <row r="21" spans="2:29" s="14" customFormat="1" ht="18" customHeight="1" x14ac:dyDescent="0.2">
      <c r="B21" s="51" t="s">
        <v>19</v>
      </c>
      <c r="C21" s="68" t="s">
        <v>19</v>
      </c>
      <c r="D21" s="50">
        <v>7.24</v>
      </c>
      <c r="E21" s="50">
        <v>7.89</v>
      </c>
      <c r="F21" s="50">
        <v>8.27</v>
      </c>
      <c r="G21" s="50">
        <v>10.050000000000001</v>
      </c>
      <c r="H21" s="50">
        <v>9.64</v>
      </c>
      <c r="I21" s="50">
        <v>9.0500000000000007</v>
      </c>
      <c r="J21" s="50">
        <v>9.8699999999999992</v>
      </c>
      <c r="K21" s="50">
        <v>8.86</v>
      </c>
      <c r="L21" s="50">
        <v>10.33</v>
      </c>
      <c r="M21" s="50">
        <v>10.62</v>
      </c>
      <c r="O21" s="140" t="s">
        <v>17</v>
      </c>
      <c r="P21" s="19" t="s">
        <v>18</v>
      </c>
      <c r="Q21" s="16"/>
      <c r="R21" s="28">
        <f>D20</f>
        <v>5.72</v>
      </c>
      <c r="S21" s="28">
        <f>E20</f>
        <v>5.93</v>
      </c>
      <c r="T21" s="28">
        <f>F20</f>
        <v>6.22</v>
      </c>
      <c r="U21" s="28">
        <f>G20</f>
        <v>6.59</v>
      </c>
      <c r="V21" s="83">
        <f t="shared" ref="V21:AA21" si="11">H20</f>
        <v>7.01</v>
      </c>
      <c r="W21" s="83">
        <f t="shared" si="11"/>
        <v>7.16</v>
      </c>
      <c r="X21" s="83">
        <f t="shared" si="11"/>
        <v>8.3000000000000007</v>
      </c>
      <c r="Y21" s="83">
        <f t="shared" si="11"/>
        <v>7.78</v>
      </c>
      <c r="Z21" s="83">
        <f t="shared" si="11"/>
        <v>7.57</v>
      </c>
      <c r="AA21" s="29">
        <f t="shared" si="11"/>
        <v>7.94</v>
      </c>
      <c r="AB21" s="94">
        <f t="shared" si="2"/>
        <v>0.38811188811188824</v>
      </c>
      <c r="AC21" s="94">
        <f t="shared" si="3"/>
        <v>0.10893854748603356</v>
      </c>
    </row>
    <row r="22" spans="2:29" s="14" customFormat="1" ht="18" customHeight="1" x14ac:dyDescent="0.2">
      <c r="B22" s="51" t="s">
        <v>55</v>
      </c>
      <c r="C22" s="68" t="s">
        <v>55</v>
      </c>
      <c r="D22" s="50">
        <v>6.5</v>
      </c>
      <c r="E22" s="50">
        <v>6.56</v>
      </c>
      <c r="F22" s="50">
        <v>6.9</v>
      </c>
      <c r="G22" s="50">
        <v>8.34</v>
      </c>
      <c r="H22" s="50">
        <v>8.11</v>
      </c>
      <c r="I22" s="50">
        <v>7.79</v>
      </c>
      <c r="J22" s="50">
        <v>7.59</v>
      </c>
      <c r="K22" s="50">
        <v>7.24</v>
      </c>
      <c r="L22" s="50">
        <v>7.77</v>
      </c>
      <c r="M22" s="50">
        <v>8.27</v>
      </c>
      <c r="O22" s="140"/>
      <c r="P22" s="22" t="s">
        <v>19</v>
      </c>
      <c r="Q22" s="16"/>
      <c r="R22" s="23">
        <f t="shared" ref="R22:R39" ca="1" si="12">D21*OFFSET(T$109,MATCH($AC$1,$Q$109:$Q$110,0)-1,0)</f>
        <v>7.24</v>
      </c>
      <c r="S22" s="23">
        <f t="shared" ref="S22:S39" ca="1" si="13">E21*OFFSET(U$109,MATCH($AC$1,$Q$109:$Q$110,0)-1,0)</f>
        <v>7.89</v>
      </c>
      <c r="T22" s="23">
        <f t="shared" ref="T22:T39" ca="1" si="14">F21*OFFSET(V$109,MATCH($AC$1,$Q$109:$Q$110,0)-1,0)</f>
        <v>8.27</v>
      </c>
      <c r="U22" s="23">
        <f t="shared" ref="U22:U39" ca="1" si="15">G21*OFFSET(W$109,MATCH($AC$1,$Q$109:$Q$110,0)-1,0)</f>
        <v>10.050000000000001</v>
      </c>
      <c r="V22" s="81">
        <f t="shared" ref="V22:AA37" ca="1" si="16">H21*OFFSET(X$109,MATCH($AC$1,$Q$109:$Q$110,0)-1,0)</f>
        <v>9.64</v>
      </c>
      <c r="W22" s="81">
        <f t="shared" ca="1" si="16"/>
        <v>9.0500000000000007</v>
      </c>
      <c r="X22" s="81">
        <f t="shared" ca="1" si="16"/>
        <v>9.8699999999999992</v>
      </c>
      <c r="Y22" s="81">
        <f t="shared" ca="1" si="16"/>
        <v>8.86</v>
      </c>
      <c r="Z22" s="81">
        <f t="shared" ca="1" si="16"/>
        <v>10.33</v>
      </c>
      <c r="AA22" s="24">
        <f t="shared" ca="1" si="16"/>
        <v>10.62</v>
      </c>
      <c r="AB22" s="76">
        <f t="shared" ca="1" si="2"/>
        <v>0.46685082872928163</v>
      </c>
      <c r="AC22" s="76">
        <f t="shared" ca="1" si="3"/>
        <v>0.17348066298342524</v>
      </c>
    </row>
    <row r="23" spans="2:29" s="14" customFormat="1" ht="18" customHeight="1" x14ac:dyDescent="0.2">
      <c r="B23" s="51" t="s">
        <v>20</v>
      </c>
      <c r="C23" s="68" t="s">
        <v>20</v>
      </c>
      <c r="D23" s="50">
        <v>0.99</v>
      </c>
      <c r="E23" s="50">
        <v>1.58</v>
      </c>
      <c r="F23" s="50">
        <v>1.63</v>
      </c>
      <c r="G23" s="50">
        <v>1.97</v>
      </c>
      <c r="H23" s="50">
        <v>1.91</v>
      </c>
      <c r="I23" s="50">
        <v>1.7</v>
      </c>
      <c r="J23" s="50">
        <v>2.71</v>
      </c>
      <c r="K23" s="50">
        <v>1.97</v>
      </c>
      <c r="L23" s="50">
        <v>2.91</v>
      </c>
      <c r="M23" s="50">
        <v>2.76</v>
      </c>
      <c r="O23" s="140"/>
      <c r="P23" s="22" t="s">
        <v>73</v>
      </c>
      <c r="Q23" s="16"/>
      <c r="R23" s="23">
        <f t="shared" ca="1" si="12"/>
        <v>6.5</v>
      </c>
      <c r="S23" s="23">
        <f t="shared" ca="1" si="13"/>
        <v>6.56</v>
      </c>
      <c r="T23" s="23">
        <f t="shared" ca="1" si="14"/>
        <v>6.9</v>
      </c>
      <c r="U23" s="23">
        <f t="shared" ca="1" si="15"/>
        <v>8.34</v>
      </c>
      <c r="V23" s="81">
        <f t="shared" ca="1" si="16"/>
        <v>8.11</v>
      </c>
      <c r="W23" s="81">
        <f t="shared" ca="1" si="16"/>
        <v>7.79</v>
      </c>
      <c r="X23" s="81">
        <f t="shared" ca="1" si="16"/>
        <v>7.59</v>
      </c>
      <c r="Y23" s="81">
        <f t="shared" ca="1" si="16"/>
        <v>7.24</v>
      </c>
      <c r="Z23" s="81">
        <f t="shared" ca="1" si="16"/>
        <v>7.77</v>
      </c>
      <c r="AA23" s="24">
        <f t="shared" ca="1" si="16"/>
        <v>8.27</v>
      </c>
      <c r="AB23" s="76">
        <f t="shared" ca="1" si="2"/>
        <v>0.27230769230769225</v>
      </c>
      <c r="AC23" s="76">
        <f t="shared" ca="1" si="3"/>
        <v>6.1617458279845896E-2</v>
      </c>
    </row>
    <row r="24" spans="2:29" s="14" customFormat="1" ht="18" customHeight="1" x14ac:dyDescent="0.2">
      <c r="B24" s="51" t="s">
        <v>56</v>
      </c>
      <c r="C24" s="68" t="s">
        <v>56</v>
      </c>
      <c r="D24" s="49">
        <v>83.6</v>
      </c>
      <c r="E24" s="49">
        <v>81.099999999999994</v>
      </c>
      <c r="F24" s="49">
        <v>87.5</v>
      </c>
      <c r="G24" s="49">
        <v>101.4</v>
      </c>
      <c r="H24" s="49">
        <v>100.7</v>
      </c>
      <c r="I24" s="49">
        <v>100.8</v>
      </c>
      <c r="J24" s="49">
        <v>116.1</v>
      </c>
      <c r="K24" s="49">
        <v>98.2</v>
      </c>
      <c r="L24" s="49">
        <v>107.3</v>
      </c>
      <c r="M24" s="49">
        <v>113.6</v>
      </c>
      <c r="O24" s="140"/>
      <c r="P24" s="22" t="s">
        <v>20</v>
      </c>
      <c r="Q24" s="16"/>
      <c r="R24" s="23">
        <f t="shared" ca="1" si="12"/>
        <v>0.99</v>
      </c>
      <c r="S24" s="23">
        <f t="shared" ca="1" si="13"/>
        <v>1.58</v>
      </c>
      <c r="T24" s="23">
        <f t="shared" ca="1" si="14"/>
        <v>1.63</v>
      </c>
      <c r="U24" s="23">
        <f t="shared" ca="1" si="15"/>
        <v>1.97</v>
      </c>
      <c r="V24" s="81">
        <f t="shared" ca="1" si="16"/>
        <v>1.91</v>
      </c>
      <c r="W24" s="81">
        <f t="shared" ca="1" si="16"/>
        <v>1.7</v>
      </c>
      <c r="X24" s="81">
        <f t="shared" ca="1" si="16"/>
        <v>2.71</v>
      </c>
      <c r="Y24" s="81">
        <f t="shared" ca="1" si="16"/>
        <v>1.97</v>
      </c>
      <c r="Z24" s="81">
        <f t="shared" ca="1" si="16"/>
        <v>2.91</v>
      </c>
      <c r="AA24" s="24">
        <f t="shared" ca="1" si="16"/>
        <v>2.76</v>
      </c>
      <c r="AB24" s="76">
        <f t="shared" ca="1" si="2"/>
        <v>1.7878787878787876</v>
      </c>
      <c r="AC24" s="76">
        <f t="shared" ca="1" si="3"/>
        <v>0.62352941176470578</v>
      </c>
    </row>
    <row r="25" spans="2:29" s="14" customFormat="1" ht="18" customHeight="1" x14ac:dyDescent="0.2">
      <c r="B25" s="51" t="s">
        <v>22</v>
      </c>
      <c r="C25" s="68" t="s">
        <v>22</v>
      </c>
      <c r="D25" s="49">
        <v>11.5</v>
      </c>
      <c r="E25" s="49">
        <v>16.2</v>
      </c>
      <c r="F25" s="49">
        <v>17.2</v>
      </c>
      <c r="G25" s="49">
        <v>19.899999999999999</v>
      </c>
      <c r="H25" s="49">
        <v>20</v>
      </c>
      <c r="I25" s="49">
        <v>18.899999999999999</v>
      </c>
      <c r="J25" s="49">
        <v>31.9</v>
      </c>
      <c r="K25" s="49">
        <v>21.8</v>
      </c>
      <c r="L25" s="49">
        <v>30.2</v>
      </c>
      <c r="M25" s="49">
        <v>29.5</v>
      </c>
      <c r="O25" s="140"/>
      <c r="P25" s="22" t="s">
        <v>21</v>
      </c>
      <c r="Q25" s="16"/>
      <c r="R25" s="18">
        <f t="shared" ca="1" si="12"/>
        <v>83.6</v>
      </c>
      <c r="S25" s="18">
        <f t="shared" ca="1" si="13"/>
        <v>81.099999999999994</v>
      </c>
      <c r="T25" s="18">
        <f t="shared" ca="1" si="14"/>
        <v>87.5</v>
      </c>
      <c r="U25" s="18">
        <f t="shared" ca="1" si="15"/>
        <v>101.4</v>
      </c>
      <c r="V25" s="78">
        <f t="shared" ca="1" si="16"/>
        <v>100.7</v>
      </c>
      <c r="W25" s="78">
        <f t="shared" ca="1" si="16"/>
        <v>100.8</v>
      </c>
      <c r="X25" s="78">
        <f t="shared" ca="1" si="16"/>
        <v>116.1</v>
      </c>
      <c r="Y25" s="78">
        <f t="shared" ca="1" si="16"/>
        <v>98.2</v>
      </c>
      <c r="Z25" s="78">
        <f t="shared" ca="1" si="16"/>
        <v>107.3</v>
      </c>
      <c r="AA25" s="87">
        <f t="shared" ca="1" si="16"/>
        <v>113.6</v>
      </c>
      <c r="AB25" s="76">
        <f t="shared" ca="1" si="2"/>
        <v>0.35885167464114837</v>
      </c>
      <c r="AC25" s="76">
        <f t="shared" ca="1" si="3"/>
        <v>0.12698412698412695</v>
      </c>
    </row>
    <row r="26" spans="2:29" s="14" customFormat="1" ht="18" customHeight="1" x14ac:dyDescent="0.2">
      <c r="B26" s="51" t="s">
        <v>57</v>
      </c>
      <c r="C26" s="68" t="s">
        <v>57</v>
      </c>
      <c r="D26" s="49">
        <v>148.5</v>
      </c>
      <c r="E26" s="49">
        <v>160</v>
      </c>
      <c r="F26" s="49">
        <v>169.6</v>
      </c>
      <c r="G26" s="49">
        <v>191</v>
      </c>
      <c r="H26" s="49">
        <v>181.1</v>
      </c>
      <c r="I26" s="49">
        <v>171.4</v>
      </c>
      <c r="J26" s="49">
        <v>197.6</v>
      </c>
      <c r="K26" s="49">
        <v>176.1</v>
      </c>
      <c r="L26" s="49">
        <v>205.7</v>
      </c>
      <c r="M26" s="49">
        <v>204</v>
      </c>
      <c r="O26" s="141"/>
      <c r="P26" s="22" t="s">
        <v>22</v>
      </c>
      <c r="Q26" s="26"/>
      <c r="R26" s="23">
        <f t="shared" ca="1" si="12"/>
        <v>11.5</v>
      </c>
      <c r="S26" s="23">
        <f t="shared" ca="1" si="13"/>
        <v>16.2</v>
      </c>
      <c r="T26" s="23">
        <f t="shared" ca="1" si="14"/>
        <v>17.2</v>
      </c>
      <c r="U26" s="23">
        <f t="shared" ca="1" si="15"/>
        <v>19.899999999999999</v>
      </c>
      <c r="V26" s="81">
        <f t="shared" ca="1" si="16"/>
        <v>20</v>
      </c>
      <c r="W26" s="81">
        <f t="shared" ca="1" si="16"/>
        <v>18.899999999999999</v>
      </c>
      <c r="X26" s="81">
        <f t="shared" ca="1" si="16"/>
        <v>31.9</v>
      </c>
      <c r="Y26" s="81">
        <f t="shared" ca="1" si="16"/>
        <v>21.8</v>
      </c>
      <c r="Z26" s="81">
        <f t="shared" ca="1" si="16"/>
        <v>30.2</v>
      </c>
      <c r="AA26" s="24">
        <f t="shared" ca="1" si="16"/>
        <v>29.5</v>
      </c>
      <c r="AB26" s="79">
        <f t="shared" ca="1" si="2"/>
        <v>1.5652173913043479</v>
      </c>
      <c r="AC26" s="79">
        <f t="shared" ca="1" si="3"/>
        <v>0.56084656084656093</v>
      </c>
    </row>
    <row r="27" spans="2:29" s="14" customFormat="1" ht="18" customHeight="1" x14ac:dyDescent="0.2">
      <c r="B27" s="51" t="s">
        <v>58</v>
      </c>
      <c r="C27" s="68" t="s">
        <v>58</v>
      </c>
      <c r="D27" s="49">
        <v>5.0999999999999996</v>
      </c>
      <c r="E27" s="49">
        <v>5</v>
      </c>
      <c r="F27" s="49">
        <v>5.3</v>
      </c>
      <c r="G27" s="49">
        <v>5</v>
      </c>
      <c r="H27" s="49">
        <v>7.4</v>
      </c>
      <c r="I27" s="49">
        <v>8.4</v>
      </c>
      <c r="J27" s="49">
        <v>8.6999999999999993</v>
      </c>
      <c r="K27" s="49">
        <v>6.9</v>
      </c>
      <c r="L27" s="49">
        <v>6.9</v>
      </c>
      <c r="M27" s="49">
        <v>7.7</v>
      </c>
      <c r="O27" s="142" t="s">
        <v>23</v>
      </c>
      <c r="P27" s="19" t="s">
        <v>13</v>
      </c>
      <c r="Q27" s="16"/>
      <c r="R27" s="20">
        <f t="shared" ca="1" si="12"/>
        <v>148.5</v>
      </c>
      <c r="S27" s="20">
        <f t="shared" ca="1" si="13"/>
        <v>160</v>
      </c>
      <c r="T27" s="20">
        <f t="shared" ca="1" si="14"/>
        <v>169.6</v>
      </c>
      <c r="U27" s="20">
        <f t="shared" ca="1" si="15"/>
        <v>191</v>
      </c>
      <c r="V27" s="80">
        <f t="shared" ca="1" si="16"/>
        <v>181.1</v>
      </c>
      <c r="W27" s="80">
        <f t="shared" ca="1" si="16"/>
        <v>171.4</v>
      </c>
      <c r="X27" s="80">
        <f t="shared" ca="1" si="16"/>
        <v>197.6</v>
      </c>
      <c r="Y27" s="80">
        <f t="shared" ca="1" si="16"/>
        <v>176.1</v>
      </c>
      <c r="Z27" s="80">
        <f t="shared" ca="1" si="16"/>
        <v>205.7</v>
      </c>
      <c r="AA27" s="21">
        <f t="shared" ca="1" si="16"/>
        <v>204</v>
      </c>
      <c r="AB27" s="76">
        <f t="shared" ca="1" si="2"/>
        <v>0.37373737373737376</v>
      </c>
      <c r="AC27" s="76">
        <f t="shared" ca="1" si="3"/>
        <v>0.19019836639439902</v>
      </c>
    </row>
    <row r="28" spans="2:29" s="14" customFormat="1" ht="18" customHeight="1" x14ac:dyDescent="0.2">
      <c r="B28" s="51" t="s">
        <v>59</v>
      </c>
      <c r="C28" s="68" t="s">
        <v>59</v>
      </c>
      <c r="D28" s="49">
        <v>153.69999999999999</v>
      </c>
      <c r="E28" s="49">
        <v>165</v>
      </c>
      <c r="F28" s="49">
        <v>174.9</v>
      </c>
      <c r="G28" s="49">
        <v>196.1</v>
      </c>
      <c r="H28" s="49">
        <v>188.5</v>
      </c>
      <c r="I28" s="49">
        <v>179.7</v>
      </c>
      <c r="J28" s="49">
        <v>206.3</v>
      </c>
      <c r="K28" s="49">
        <v>183</v>
      </c>
      <c r="L28" s="49">
        <v>212.6</v>
      </c>
      <c r="M28" s="49">
        <v>211.7</v>
      </c>
      <c r="O28" s="143"/>
      <c r="P28" s="22" t="s">
        <v>24</v>
      </c>
      <c r="Q28" s="16"/>
      <c r="R28" s="18">
        <f t="shared" ca="1" si="12"/>
        <v>5.0999999999999996</v>
      </c>
      <c r="S28" s="18">
        <f t="shared" ca="1" si="13"/>
        <v>5</v>
      </c>
      <c r="T28" s="18">
        <f t="shared" ca="1" si="14"/>
        <v>5.3</v>
      </c>
      <c r="U28" s="18">
        <f t="shared" ca="1" si="15"/>
        <v>5</v>
      </c>
      <c r="V28" s="78">
        <f t="shared" ca="1" si="16"/>
        <v>7.4</v>
      </c>
      <c r="W28" s="78">
        <f t="shared" ca="1" si="16"/>
        <v>8.4</v>
      </c>
      <c r="X28" s="78">
        <f t="shared" ca="1" si="16"/>
        <v>8.6999999999999993</v>
      </c>
      <c r="Y28" s="78">
        <f t="shared" ca="1" si="16"/>
        <v>6.9</v>
      </c>
      <c r="Z28" s="78">
        <f t="shared" ca="1" si="16"/>
        <v>6.9</v>
      </c>
      <c r="AA28" s="87">
        <f t="shared" ca="1" si="16"/>
        <v>7.7</v>
      </c>
      <c r="AB28" s="76">
        <f t="shared" ca="1" si="2"/>
        <v>0.50980392156862764</v>
      </c>
      <c r="AC28" s="76">
        <f t="shared" ca="1" si="3"/>
        <v>-8.3333333333333356E-2</v>
      </c>
    </row>
    <row r="29" spans="2:29" s="14" customFormat="1" ht="18" customHeight="1" x14ac:dyDescent="0.2">
      <c r="B29" s="51" t="s">
        <v>60</v>
      </c>
      <c r="C29" s="68" t="s">
        <v>60</v>
      </c>
      <c r="D29" s="49">
        <v>34.4</v>
      </c>
      <c r="E29" s="49">
        <v>23.5</v>
      </c>
      <c r="F29" s="49">
        <v>30</v>
      </c>
      <c r="G29" s="49">
        <v>35.700000000000003</v>
      </c>
      <c r="H29" s="49">
        <v>36</v>
      </c>
      <c r="I29" s="49">
        <v>34.6</v>
      </c>
      <c r="J29" s="49">
        <v>32.5</v>
      </c>
      <c r="K29" s="49">
        <v>22.3</v>
      </c>
      <c r="L29" s="49">
        <v>20.8</v>
      </c>
      <c r="M29" s="49">
        <v>24.9</v>
      </c>
      <c r="O29" s="143"/>
      <c r="P29" s="30" t="s">
        <v>25</v>
      </c>
      <c r="Q29" s="16"/>
      <c r="R29" s="31">
        <f t="shared" ca="1" si="12"/>
        <v>153.69999999999999</v>
      </c>
      <c r="S29" s="31">
        <f t="shared" ca="1" si="13"/>
        <v>165</v>
      </c>
      <c r="T29" s="31">
        <f t="shared" ca="1" si="14"/>
        <v>174.9</v>
      </c>
      <c r="U29" s="31">
        <f t="shared" ca="1" si="15"/>
        <v>196.1</v>
      </c>
      <c r="V29" s="84">
        <f t="shared" ca="1" si="16"/>
        <v>188.5</v>
      </c>
      <c r="W29" s="84">
        <f t="shared" ca="1" si="16"/>
        <v>179.7</v>
      </c>
      <c r="X29" s="84">
        <f t="shared" ca="1" si="16"/>
        <v>206.3</v>
      </c>
      <c r="Y29" s="84">
        <f t="shared" ca="1" si="16"/>
        <v>183</v>
      </c>
      <c r="Z29" s="84">
        <f t="shared" ca="1" si="16"/>
        <v>212.6</v>
      </c>
      <c r="AA29" s="32">
        <f t="shared" ca="1" si="16"/>
        <v>211.7</v>
      </c>
      <c r="AB29" s="33">
        <f t="shared" ca="1" si="2"/>
        <v>0.37735849056603776</v>
      </c>
      <c r="AC29" s="33">
        <f t="shared" ca="1" si="3"/>
        <v>0.17807456872565389</v>
      </c>
    </row>
    <row r="30" spans="2:29" s="14" customFormat="1" ht="18" customHeight="1" x14ac:dyDescent="0.2">
      <c r="B30" s="51" t="s">
        <v>61</v>
      </c>
      <c r="C30" s="68" t="s">
        <v>61</v>
      </c>
      <c r="D30" s="49">
        <v>38.200000000000003</v>
      </c>
      <c r="E30" s="49">
        <v>41.4</v>
      </c>
      <c r="F30" s="49">
        <v>39</v>
      </c>
      <c r="G30" s="49">
        <v>42.6</v>
      </c>
      <c r="H30" s="49">
        <v>42.5</v>
      </c>
      <c r="I30" s="49">
        <v>39</v>
      </c>
      <c r="J30" s="49">
        <v>46.9</v>
      </c>
      <c r="K30" s="49">
        <v>44.9</v>
      </c>
      <c r="L30" s="49">
        <v>51.7</v>
      </c>
      <c r="M30" s="49">
        <v>50.1</v>
      </c>
      <c r="O30" s="143"/>
      <c r="P30" s="22" t="s">
        <v>26</v>
      </c>
      <c r="Q30" s="16"/>
      <c r="R30" s="18">
        <f t="shared" ca="1" si="12"/>
        <v>34.4</v>
      </c>
      <c r="S30" s="18">
        <f t="shared" ca="1" si="13"/>
        <v>23.5</v>
      </c>
      <c r="T30" s="18">
        <f t="shared" ca="1" si="14"/>
        <v>30</v>
      </c>
      <c r="U30" s="18">
        <f t="shared" ca="1" si="15"/>
        <v>35.700000000000003</v>
      </c>
      <c r="V30" s="78">
        <f t="shared" ca="1" si="16"/>
        <v>36</v>
      </c>
      <c r="W30" s="78">
        <f t="shared" ca="1" si="16"/>
        <v>34.6</v>
      </c>
      <c r="X30" s="78">
        <f t="shared" ca="1" si="16"/>
        <v>32.5</v>
      </c>
      <c r="Y30" s="78">
        <f t="shared" ca="1" si="16"/>
        <v>22.3</v>
      </c>
      <c r="Z30" s="78">
        <f t="shared" ca="1" si="16"/>
        <v>20.8</v>
      </c>
      <c r="AA30" s="87">
        <f t="shared" ca="1" si="16"/>
        <v>24.9</v>
      </c>
      <c r="AB30" s="76">
        <f t="shared" ca="1" si="2"/>
        <v>-0.27616279069767441</v>
      </c>
      <c r="AC30" s="76">
        <f t="shared" ca="1" si="3"/>
        <v>-0.28034682080924861</v>
      </c>
    </row>
    <row r="31" spans="2:29" s="14" customFormat="1" ht="18" customHeight="1" x14ac:dyDescent="0.2">
      <c r="B31" s="51" t="s">
        <v>62</v>
      </c>
      <c r="C31" s="68" t="s">
        <v>62</v>
      </c>
      <c r="D31" s="49">
        <v>26.3</v>
      </c>
      <c r="E31" s="49">
        <v>29.7</v>
      </c>
      <c r="F31" s="49">
        <v>28</v>
      </c>
      <c r="G31" s="49">
        <v>33.700000000000003</v>
      </c>
      <c r="H31" s="49">
        <v>31.3</v>
      </c>
      <c r="I31" s="49">
        <v>31.7</v>
      </c>
      <c r="J31" s="49">
        <v>33</v>
      </c>
      <c r="K31" s="49">
        <v>38.299999999999997</v>
      </c>
      <c r="L31" s="49">
        <v>41</v>
      </c>
      <c r="M31" s="49">
        <v>42.3</v>
      </c>
      <c r="O31" s="143"/>
      <c r="P31" s="22" t="s">
        <v>27</v>
      </c>
      <c r="Q31" s="16"/>
      <c r="R31" s="18">
        <f t="shared" ca="1" si="12"/>
        <v>38.200000000000003</v>
      </c>
      <c r="S31" s="18">
        <f t="shared" ca="1" si="13"/>
        <v>41.4</v>
      </c>
      <c r="T31" s="18">
        <f t="shared" ca="1" si="14"/>
        <v>39</v>
      </c>
      <c r="U31" s="18">
        <f t="shared" ca="1" si="15"/>
        <v>42.6</v>
      </c>
      <c r="V31" s="78">
        <f t="shared" ca="1" si="16"/>
        <v>42.5</v>
      </c>
      <c r="W31" s="78">
        <f t="shared" ca="1" si="16"/>
        <v>39</v>
      </c>
      <c r="X31" s="78">
        <f t="shared" ca="1" si="16"/>
        <v>46.9</v>
      </c>
      <c r="Y31" s="78">
        <f t="shared" ca="1" si="16"/>
        <v>44.9</v>
      </c>
      <c r="Z31" s="78">
        <f t="shared" ca="1" si="16"/>
        <v>51.7</v>
      </c>
      <c r="AA31" s="87">
        <f t="shared" ca="1" si="16"/>
        <v>50.1</v>
      </c>
      <c r="AB31" s="76">
        <f t="shared" ca="1" si="2"/>
        <v>0.31151832460732976</v>
      </c>
      <c r="AC31" s="76">
        <f t="shared" ca="1" si="3"/>
        <v>0.28461538461538466</v>
      </c>
    </row>
    <row r="32" spans="2:29" s="14" customFormat="1" ht="18" customHeight="1" x14ac:dyDescent="0.2">
      <c r="B32" s="51" t="s">
        <v>63</v>
      </c>
      <c r="C32" s="68" t="s">
        <v>63</v>
      </c>
      <c r="D32" s="49">
        <v>98.9</v>
      </c>
      <c r="E32" s="49">
        <v>94.6</v>
      </c>
      <c r="F32" s="49">
        <v>97</v>
      </c>
      <c r="G32" s="49">
        <v>112.1</v>
      </c>
      <c r="H32" s="49">
        <v>109.8</v>
      </c>
      <c r="I32" s="49">
        <v>105.4</v>
      </c>
      <c r="J32" s="49">
        <v>112.4</v>
      </c>
      <c r="K32" s="49">
        <v>105.5</v>
      </c>
      <c r="L32" s="49">
        <v>113.5</v>
      </c>
      <c r="M32" s="49">
        <v>117.4</v>
      </c>
      <c r="O32" s="143"/>
      <c r="P32" s="22" t="s">
        <v>28</v>
      </c>
      <c r="Q32" s="16"/>
      <c r="R32" s="18">
        <f t="shared" ca="1" si="12"/>
        <v>26.3</v>
      </c>
      <c r="S32" s="18">
        <f t="shared" ca="1" si="13"/>
        <v>29.7</v>
      </c>
      <c r="T32" s="18">
        <f t="shared" ca="1" si="14"/>
        <v>28</v>
      </c>
      <c r="U32" s="18">
        <f t="shared" ca="1" si="15"/>
        <v>33.700000000000003</v>
      </c>
      <c r="V32" s="78">
        <f t="shared" ca="1" si="16"/>
        <v>31.3</v>
      </c>
      <c r="W32" s="78">
        <f t="shared" ca="1" si="16"/>
        <v>31.7</v>
      </c>
      <c r="X32" s="78">
        <f t="shared" ca="1" si="16"/>
        <v>33</v>
      </c>
      <c r="Y32" s="78">
        <f t="shared" ca="1" si="16"/>
        <v>38.299999999999997</v>
      </c>
      <c r="Z32" s="78">
        <f t="shared" ca="1" si="16"/>
        <v>41</v>
      </c>
      <c r="AA32" s="87">
        <f t="shared" ca="1" si="16"/>
        <v>42.3</v>
      </c>
      <c r="AB32" s="76">
        <f t="shared" ca="1" si="2"/>
        <v>0.60836501901140672</v>
      </c>
      <c r="AC32" s="76">
        <f t="shared" ca="1" si="3"/>
        <v>0.33438485804416396</v>
      </c>
    </row>
    <row r="33" spans="2:29" s="14" customFormat="1" ht="18" customHeight="1" x14ac:dyDescent="0.2">
      <c r="B33" s="51" t="s">
        <v>64</v>
      </c>
      <c r="C33" s="68" t="s">
        <v>64</v>
      </c>
      <c r="D33" s="49">
        <v>34.4</v>
      </c>
      <c r="E33" s="49">
        <v>38.4</v>
      </c>
      <c r="F33" s="49">
        <v>44.5</v>
      </c>
      <c r="G33" s="49">
        <v>46.6</v>
      </c>
      <c r="H33" s="49">
        <v>42.6</v>
      </c>
      <c r="I33" s="49">
        <v>42.2</v>
      </c>
      <c r="J33" s="49">
        <v>39.700000000000003</v>
      </c>
      <c r="K33" s="49">
        <v>38.4</v>
      </c>
      <c r="L33" s="49">
        <v>41.2</v>
      </c>
      <c r="M33" s="49">
        <v>41.3</v>
      </c>
      <c r="O33" s="143"/>
      <c r="P33" s="22" t="s">
        <v>29</v>
      </c>
      <c r="Q33" s="16"/>
      <c r="R33" s="18">
        <f t="shared" ca="1" si="12"/>
        <v>98.9</v>
      </c>
      <c r="S33" s="18">
        <f t="shared" ca="1" si="13"/>
        <v>94.6</v>
      </c>
      <c r="T33" s="18">
        <f t="shared" ca="1" si="14"/>
        <v>97</v>
      </c>
      <c r="U33" s="18">
        <f t="shared" ca="1" si="15"/>
        <v>112.1</v>
      </c>
      <c r="V33" s="78">
        <f t="shared" ca="1" si="16"/>
        <v>109.8</v>
      </c>
      <c r="W33" s="78">
        <f t="shared" ca="1" si="16"/>
        <v>105.4</v>
      </c>
      <c r="X33" s="78">
        <f t="shared" ca="1" si="16"/>
        <v>112.4</v>
      </c>
      <c r="Y33" s="78">
        <f t="shared" ca="1" si="16"/>
        <v>105.5</v>
      </c>
      <c r="Z33" s="78">
        <f t="shared" ca="1" si="16"/>
        <v>113.5</v>
      </c>
      <c r="AA33" s="87">
        <f t="shared" ca="1" si="16"/>
        <v>117.4</v>
      </c>
      <c r="AB33" s="76">
        <f t="shared" ca="1" si="2"/>
        <v>0.18705763397371081</v>
      </c>
      <c r="AC33" s="76">
        <f t="shared" ca="1" si="3"/>
        <v>0.11385199240986717</v>
      </c>
    </row>
    <row r="34" spans="2:29" s="14" customFormat="1" ht="18" customHeight="1" x14ac:dyDescent="0.2">
      <c r="B34" s="51" t="s">
        <v>65</v>
      </c>
      <c r="C34" s="68" t="s">
        <v>65</v>
      </c>
      <c r="D34" s="49">
        <v>133.30000000000001</v>
      </c>
      <c r="E34" s="49">
        <v>133</v>
      </c>
      <c r="F34" s="49">
        <v>141.5</v>
      </c>
      <c r="G34" s="49">
        <v>158.69999999999999</v>
      </c>
      <c r="H34" s="49">
        <v>152.5</v>
      </c>
      <c r="I34" s="49">
        <v>147.6</v>
      </c>
      <c r="J34" s="49">
        <v>152</v>
      </c>
      <c r="K34" s="49">
        <v>143.9</v>
      </c>
      <c r="L34" s="49">
        <v>154.69999999999999</v>
      </c>
      <c r="M34" s="49">
        <v>158.69999999999999</v>
      </c>
      <c r="O34" s="143"/>
      <c r="P34" s="22" t="s">
        <v>30</v>
      </c>
      <c r="Q34" s="16"/>
      <c r="R34" s="18">
        <f t="shared" ca="1" si="12"/>
        <v>34.4</v>
      </c>
      <c r="S34" s="18">
        <f t="shared" ca="1" si="13"/>
        <v>38.4</v>
      </c>
      <c r="T34" s="18">
        <f t="shared" ca="1" si="14"/>
        <v>44.5</v>
      </c>
      <c r="U34" s="18">
        <f t="shared" ca="1" si="15"/>
        <v>46.6</v>
      </c>
      <c r="V34" s="78">
        <f t="shared" ca="1" si="16"/>
        <v>42.6</v>
      </c>
      <c r="W34" s="78">
        <f t="shared" ca="1" si="16"/>
        <v>42.2</v>
      </c>
      <c r="X34" s="78">
        <f t="shared" ca="1" si="16"/>
        <v>39.700000000000003</v>
      </c>
      <c r="Y34" s="78">
        <f t="shared" ca="1" si="16"/>
        <v>38.4</v>
      </c>
      <c r="Z34" s="78">
        <f t="shared" ca="1" si="16"/>
        <v>41.2</v>
      </c>
      <c r="AA34" s="87">
        <f t="shared" ca="1" si="16"/>
        <v>41.3</v>
      </c>
      <c r="AB34" s="76">
        <f t="shared" ca="1" si="2"/>
        <v>0.20058139534883718</v>
      </c>
      <c r="AC34" s="76">
        <f t="shared" ca="1" si="3"/>
        <v>-2.1327014218009612E-2</v>
      </c>
    </row>
    <row r="35" spans="2:29" s="14" customFormat="1" ht="18" customHeight="1" x14ac:dyDescent="0.2">
      <c r="B35" s="51" t="s">
        <v>66</v>
      </c>
      <c r="C35" s="68" t="s">
        <v>66</v>
      </c>
      <c r="D35" s="49">
        <v>58.5</v>
      </c>
      <c r="E35" s="49">
        <v>73.3</v>
      </c>
      <c r="F35" s="49">
        <v>72.400000000000006</v>
      </c>
      <c r="G35" s="49">
        <v>80.099999999999994</v>
      </c>
      <c r="H35" s="49">
        <v>78.400000000000006</v>
      </c>
      <c r="I35" s="49">
        <v>71.2</v>
      </c>
      <c r="J35" s="49">
        <v>101.2</v>
      </c>
      <c r="K35" s="49">
        <v>84</v>
      </c>
      <c r="L35" s="49">
        <v>109.6</v>
      </c>
      <c r="M35" s="49">
        <v>103.1</v>
      </c>
      <c r="O35" s="143"/>
      <c r="P35" s="22" t="s">
        <v>31</v>
      </c>
      <c r="Q35" s="16"/>
      <c r="R35" s="18">
        <f t="shared" ca="1" si="12"/>
        <v>133.30000000000001</v>
      </c>
      <c r="S35" s="18">
        <f t="shared" ca="1" si="13"/>
        <v>133</v>
      </c>
      <c r="T35" s="18">
        <f t="shared" ca="1" si="14"/>
        <v>141.5</v>
      </c>
      <c r="U35" s="18">
        <f t="shared" ca="1" si="15"/>
        <v>158.69999999999999</v>
      </c>
      <c r="V35" s="78">
        <f t="shared" ca="1" si="16"/>
        <v>152.5</v>
      </c>
      <c r="W35" s="78">
        <f t="shared" ca="1" si="16"/>
        <v>147.6</v>
      </c>
      <c r="X35" s="78">
        <f t="shared" ca="1" si="16"/>
        <v>152</v>
      </c>
      <c r="Y35" s="78">
        <f t="shared" ca="1" si="16"/>
        <v>143.9</v>
      </c>
      <c r="Z35" s="78">
        <f t="shared" ca="1" si="16"/>
        <v>154.69999999999999</v>
      </c>
      <c r="AA35" s="87">
        <f t="shared" ca="1" si="16"/>
        <v>158.69999999999999</v>
      </c>
      <c r="AB35" s="76">
        <f t="shared" ca="1" si="2"/>
        <v>0.19054763690922713</v>
      </c>
      <c r="AC35" s="76">
        <f t="shared" ca="1" si="3"/>
        <v>7.520325203252029E-2</v>
      </c>
    </row>
    <row r="36" spans="2:29" s="14" customFormat="1" ht="18" customHeight="1" x14ac:dyDescent="0.2">
      <c r="B36" s="51" t="s">
        <v>72</v>
      </c>
      <c r="C36" s="68" t="s">
        <v>72</v>
      </c>
      <c r="D36" s="49">
        <v>20.399999999999999</v>
      </c>
      <c r="E36" s="49">
        <v>32</v>
      </c>
      <c r="F36" s="49">
        <v>33.4</v>
      </c>
      <c r="G36" s="49">
        <v>37.4</v>
      </c>
      <c r="H36" s="49">
        <v>36</v>
      </c>
      <c r="I36" s="49">
        <v>32.200000000000003</v>
      </c>
      <c r="J36" s="49">
        <v>54.3</v>
      </c>
      <c r="K36" s="49">
        <v>39.1</v>
      </c>
      <c r="L36" s="49">
        <v>57.9</v>
      </c>
      <c r="M36" s="49">
        <v>53</v>
      </c>
      <c r="O36" s="143"/>
      <c r="P36" s="30" t="s">
        <v>32</v>
      </c>
      <c r="Q36" s="16"/>
      <c r="R36" s="31">
        <f t="shared" ca="1" si="12"/>
        <v>58.5</v>
      </c>
      <c r="S36" s="31">
        <f t="shared" ca="1" si="13"/>
        <v>73.3</v>
      </c>
      <c r="T36" s="31">
        <f t="shared" ca="1" si="14"/>
        <v>72.400000000000006</v>
      </c>
      <c r="U36" s="31">
        <f t="shared" ca="1" si="15"/>
        <v>80.099999999999994</v>
      </c>
      <c r="V36" s="84">
        <f t="shared" ca="1" si="16"/>
        <v>78.400000000000006</v>
      </c>
      <c r="W36" s="84">
        <f t="shared" ca="1" si="16"/>
        <v>71.2</v>
      </c>
      <c r="X36" s="84">
        <f t="shared" ca="1" si="16"/>
        <v>101.2</v>
      </c>
      <c r="Y36" s="84">
        <f t="shared" ca="1" si="16"/>
        <v>84</v>
      </c>
      <c r="Z36" s="84">
        <f t="shared" ca="1" si="16"/>
        <v>109.6</v>
      </c>
      <c r="AA36" s="32">
        <f t="shared" ca="1" si="16"/>
        <v>103.1</v>
      </c>
      <c r="AB36" s="33">
        <f t="shared" ca="1" si="2"/>
        <v>0.76239316239316235</v>
      </c>
      <c r="AC36" s="33">
        <f t="shared" ca="1" si="3"/>
        <v>0.44803370786516838</v>
      </c>
    </row>
    <row r="37" spans="2:29" s="14" customFormat="1" ht="18" customHeight="1" x14ac:dyDescent="0.2">
      <c r="B37" s="51" t="s">
        <v>67</v>
      </c>
      <c r="C37" s="68" t="s">
        <v>94</v>
      </c>
      <c r="D37" s="49">
        <v>9.1999999999999993</v>
      </c>
      <c r="E37" s="49">
        <v>10.3</v>
      </c>
      <c r="F37" s="49">
        <v>10.199999999999999</v>
      </c>
      <c r="G37" s="49">
        <v>10.199999999999999</v>
      </c>
      <c r="H37" s="49">
        <v>9.1999999999999993</v>
      </c>
      <c r="I37" s="49">
        <v>9.6</v>
      </c>
      <c r="J37" s="49">
        <v>9.8000000000000007</v>
      </c>
      <c r="K37" s="49">
        <v>9.1</v>
      </c>
      <c r="L37" s="49">
        <v>8</v>
      </c>
      <c r="M37" s="49"/>
      <c r="O37" s="143"/>
      <c r="P37" s="30" t="s">
        <v>33</v>
      </c>
      <c r="Q37" s="16"/>
      <c r="R37" s="31">
        <f t="shared" ca="1" si="12"/>
        <v>20.399999999999999</v>
      </c>
      <c r="S37" s="31">
        <f t="shared" ca="1" si="13"/>
        <v>32</v>
      </c>
      <c r="T37" s="31">
        <f t="shared" ca="1" si="14"/>
        <v>33.4</v>
      </c>
      <c r="U37" s="31">
        <f t="shared" ca="1" si="15"/>
        <v>37.4</v>
      </c>
      <c r="V37" s="84">
        <f t="shared" ca="1" si="16"/>
        <v>36</v>
      </c>
      <c r="W37" s="84">
        <f t="shared" ca="1" si="16"/>
        <v>32.200000000000003</v>
      </c>
      <c r="X37" s="84">
        <f t="shared" ca="1" si="16"/>
        <v>54.3</v>
      </c>
      <c r="Y37" s="84">
        <f t="shared" ca="1" si="16"/>
        <v>39.1</v>
      </c>
      <c r="Z37" s="84">
        <f t="shared" ca="1" si="16"/>
        <v>57.9</v>
      </c>
      <c r="AA37" s="32">
        <f t="shared" ca="1" si="16"/>
        <v>53</v>
      </c>
      <c r="AB37" s="33">
        <f t="shared" ca="1" si="2"/>
        <v>1.5980392156862746</v>
      </c>
      <c r="AC37" s="33">
        <f t="shared" ca="1" si="3"/>
        <v>0.64596273291925455</v>
      </c>
    </row>
    <row r="38" spans="2:29" s="14" customFormat="1" ht="18" customHeight="1" x14ac:dyDescent="0.2">
      <c r="B38" s="51" t="s">
        <v>68</v>
      </c>
      <c r="C38" s="68" t="s">
        <v>68</v>
      </c>
      <c r="D38" s="49">
        <v>3.7</v>
      </c>
      <c r="E38" s="49">
        <v>2.5</v>
      </c>
      <c r="F38" s="49">
        <v>2.7</v>
      </c>
      <c r="G38" s="49">
        <v>2.6</v>
      </c>
      <c r="H38" s="49">
        <v>2.5</v>
      </c>
      <c r="I38" s="49">
        <v>2.6</v>
      </c>
      <c r="J38" s="49">
        <v>2.4</v>
      </c>
      <c r="K38" s="49">
        <v>2.2000000000000002</v>
      </c>
      <c r="L38" s="49">
        <v>1.7</v>
      </c>
      <c r="M38" s="49"/>
      <c r="O38" s="143"/>
      <c r="P38" s="22" t="s">
        <v>34</v>
      </c>
      <c r="Q38" s="16"/>
      <c r="R38" s="18">
        <f t="shared" ca="1" si="12"/>
        <v>9.1999999999999993</v>
      </c>
      <c r="S38" s="18">
        <f t="shared" ca="1" si="13"/>
        <v>10.3</v>
      </c>
      <c r="T38" s="18">
        <f t="shared" ca="1" si="14"/>
        <v>10.199999999999999</v>
      </c>
      <c r="U38" s="18">
        <f t="shared" ca="1" si="15"/>
        <v>10.199999999999999</v>
      </c>
      <c r="V38" s="78">
        <f t="shared" ref="V38:Z41" ca="1" si="17">H37*OFFSET(X$109,MATCH($AC$1,$Q$109:$Q$110,0)-1,0)</f>
        <v>9.1999999999999993</v>
      </c>
      <c r="W38" s="78">
        <f t="shared" ca="1" si="17"/>
        <v>9.6</v>
      </c>
      <c r="X38" s="78">
        <f t="shared" ca="1" si="17"/>
        <v>9.8000000000000007</v>
      </c>
      <c r="Y38" s="78">
        <f t="shared" ca="1" si="17"/>
        <v>9.1</v>
      </c>
      <c r="Z38" s="78">
        <f t="shared" ca="1" si="17"/>
        <v>8</v>
      </c>
      <c r="AA38" s="78"/>
      <c r="AB38" s="33" t="str">
        <f t="shared" ref="AB38:AB41" si="18">IF(AA38=0,"",IFERROR(IF(AND(AA38&gt;0,R38&lt;0),"na",IF(AND(AA38&lt;0,R38&lt;0),-1,1)*(AA38-R38)/R38),""))</f>
        <v/>
      </c>
      <c r="AC38" s="33" t="str">
        <f t="shared" ref="AC38:AC41" si="19">IF(AA38=0,"",IFERROR(IF(AND(AA38&gt;0,W38&lt;0),"na",IF(AND(AA38&lt;0,W38&lt;0),-1,1)*(AA38-W38)/W38),""))</f>
        <v/>
      </c>
    </row>
    <row r="39" spans="2:29" s="14" customFormat="1" ht="18" customHeight="1" x14ac:dyDescent="0.2">
      <c r="B39" s="51" t="s">
        <v>69</v>
      </c>
      <c r="C39" s="68" t="s">
        <v>69</v>
      </c>
      <c r="D39" s="49">
        <v>0</v>
      </c>
      <c r="E39" s="49">
        <v>0.6</v>
      </c>
      <c r="F39" s="49">
        <v>0.4</v>
      </c>
      <c r="G39" s="49">
        <v>0.6</v>
      </c>
      <c r="H39" s="49">
        <v>0.5</v>
      </c>
      <c r="I39" s="49">
        <v>0.7</v>
      </c>
      <c r="J39" s="49">
        <v>1</v>
      </c>
      <c r="K39" s="49">
        <v>0.9</v>
      </c>
      <c r="L39" s="49">
        <v>0.5</v>
      </c>
      <c r="M39" s="49"/>
      <c r="O39" s="143"/>
      <c r="P39" s="22" t="s">
        <v>35</v>
      </c>
      <c r="Q39" s="16"/>
      <c r="R39" s="18">
        <f t="shared" ca="1" si="12"/>
        <v>3.7</v>
      </c>
      <c r="S39" s="18">
        <f t="shared" ca="1" si="13"/>
        <v>2.5</v>
      </c>
      <c r="T39" s="18">
        <f t="shared" ca="1" si="14"/>
        <v>2.7</v>
      </c>
      <c r="U39" s="18">
        <f t="shared" ca="1" si="15"/>
        <v>2.6</v>
      </c>
      <c r="V39" s="78">
        <f t="shared" ca="1" si="17"/>
        <v>2.5</v>
      </c>
      <c r="W39" s="78">
        <f t="shared" ca="1" si="17"/>
        <v>2.6</v>
      </c>
      <c r="X39" s="78">
        <f t="shared" ca="1" si="17"/>
        <v>2.4</v>
      </c>
      <c r="Y39" s="78">
        <f t="shared" ca="1" si="17"/>
        <v>2.2000000000000002</v>
      </c>
      <c r="Z39" s="78">
        <f t="shared" ca="1" si="17"/>
        <v>1.7</v>
      </c>
      <c r="AA39" s="78"/>
      <c r="AB39" s="33" t="str">
        <f t="shared" si="18"/>
        <v/>
      </c>
      <c r="AC39" s="33" t="str">
        <f t="shared" si="19"/>
        <v/>
      </c>
    </row>
    <row r="40" spans="2:29" s="14" customFormat="1" ht="18" customHeight="1" x14ac:dyDescent="0.2">
      <c r="B40" s="51" t="s">
        <v>70</v>
      </c>
      <c r="C40" s="68" t="s">
        <v>70</v>
      </c>
      <c r="D40" s="59">
        <v>7.5</v>
      </c>
      <c r="E40" s="59">
        <v>18.600000000000001</v>
      </c>
      <c r="F40" s="59">
        <v>20.100000000000001</v>
      </c>
      <c r="G40" s="59">
        <v>24</v>
      </c>
      <c r="H40" s="59">
        <v>23.8</v>
      </c>
      <c r="I40" s="59">
        <v>19.3</v>
      </c>
      <c r="J40" s="59">
        <v>41.1</v>
      </c>
      <c r="K40" s="59">
        <v>26.9</v>
      </c>
      <c r="L40" s="59">
        <v>47.7</v>
      </c>
      <c r="M40" s="59">
        <v>53</v>
      </c>
      <c r="O40" s="143"/>
      <c r="P40" s="22" t="s">
        <v>36</v>
      </c>
      <c r="Q40" s="16"/>
      <c r="R40" s="18"/>
      <c r="S40" s="18">
        <f t="shared" ref="S40:U41" ca="1" si="20">E39*OFFSET(U$109,MATCH($AC$1,$Q$109:$Q$110,0)-1,0)</f>
        <v>0.6</v>
      </c>
      <c r="T40" s="18">
        <f t="shared" ca="1" si="20"/>
        <v>0.4</v>
      </c>
      <c r="U40" s="18">
        <f t="shared" ca="1" si="20"/>
        <v>0.6</v>
      </c>
      <c r="V40" s="78">
        <f t="shared" ca="1" si="17"/>
        <v>0.5</v>
      </c>
      <c r="W40" s="78">
        <f t="shared" ca="1" si="17"/>
        <v>0.7</v>
      </c>
      <c r="X40" s="78">
        <f t="shared" ca="1" si="17"/>
        <v>1</v>
      </c>
      <c r="Y40" s="78">
        <f t="shared" ca="1" si="17"/>
        <v>0.9</v>
      </c>
      <c r="Z40" s="78">
        <f t="shared" ca="1" si="17"/>
        <v>0.5</v>
      </c>
      <c r="AA40" s="78"/>
      <c r="AB40" s="33" t="str">
        <f t="shared" si="18"/>
        <v/>
      </c>
      <c r="AC40" s="33" t="str">
        <f t="shared" si="19"/>
        <v/>
      </c>
    </row>
    <row r="41" spans="2:29" s="14" customFormat="1" ht="18" customHeight="1" thickBot="1" x14ac:dyDescent="0.25">
      <c r="C41"/>
      <c r="D41"/>
      <c r="E41"/>
      <c r="F41"/>
      <c r="G41"/>
      <c r="H41"/>
      <c r="I41"/>
      <c r="J41"/>
      <c r="K41"/>
      <c r="L41"/>
      <c r="M41"/>
      <c r="O41" s="144"/>
      <c r="P41" s="34" t="s">
        <v>37</v>
      </c>
      <c r="Q41" s="67"/>
      <c r="R41" s="35">
        <f ca="1">D40*OFFSET(T$109,MATCH($AC$1,$Q$109:$Q$110,0)-1,0)</f>
        <v>7.5</v>
      </c>
      <c r="S41" s="35">
        <f t="shared" ca="1" si="20"/>
        <v>18.600000000000001</v>
      </c>
      <c r="T41" s="35">
        <f t="shared" ca="1" si="20"/>
        <v>20.100000000000001</v>
      </c>
      <c r="U41" s="35">
        <f t="shared" ca="1" si="20"/>
        <v>24</v>
      </c>
      <c r="V41" s="85">
        <f t="shared" ca="1" si="17"/>
        <v>23.8</v>
      </c>
      <c r="W41" s="85">
        <f t="shared" ca="1" si="17"/>
        <v>19.3</v>
      </c>
      <c r="X41" s="85">
        <f t="shared" ca="1" si="17"/>
        <v>41.1</v>
      </c>
      <c r="Y41" s="85">
        <f t="shared" ca="1" si="17"/>
        <v>26.9</v>
      </c>
      <c r="Z41" s="85">
        <f t="shared" ca="1" si="17"/>
        <v>47.7</v>
      </c>
      <c r="AA41" s="85"/>
      <c r="AB41" s="36" t="str">
        <f t="shared" si="18"/>
        <v/>
      </c>
      <c r="AC41" s="36" t="str">
        <f t="shared" si="19"/>
        <v/>
      </c>
    </row>
    <row r="42" spans="2:29" s="37" customFormat="1" x14ac:dyDescent="0.2">
      <c r="C42"/>
      <c r="D42"/>
      <c r="E42"/>
      <c r="F42"/>
      <c r="G42"/>
      <c r="H42"/>
      <c r="I42"/>
      <c r="J42"/>
      <c r="K42"/>
      <c r="L42"/>
      <c r="M42"/>
      <c r="P42" s="2"/>
      <c r="Z42" s="90"/>
    </row>
    <row r="43" spans="2:29" s="37" customFormat="1" x14ac:dyDescent="0.2">
      <c r="C43"/>
      <c r="D43"/>
      <c r="E43"/>
      <c r="F43"/>
      <c r="G43"/>
      <c r="H43"/>
      <c r="I43"/>
      <c r="J43"/>
      <c r="K43"/>
      <c r="L43"/>
      <c r="M43"/>
      <c r="O43" s="2" t="s">
        <v>38</v>
      </c>
      <c r="P43" s="2" t="s">
        <v>74</v>
      </c>
      <c r="Z43" s="90"/>
    </row>
    <row r="44" spans="2:29" s="37" customFormat="1" ht="22.5" customHeight="1" x14ac:dyDescent="0.25">
      <c r="C44"/>
      <c r="D44"/>
      <c r="E44"/>
      <c r="F44"/>
      <c r="G44"/>
      <c r="H44"/>
      <c r="I44"/>
      <c r="J44"/>
      <c r="K44"/>
      <c r="L44"/>
      <c r="M44"/>
      <c r="O44" s="38" t="s">
        <v>39</v>
      </c>
      <c r="Z44" s="90"/>
    </row>
    <row r="45" spans="2:29" s="3" customFormat="1" x14ac:dyDescent="0.2">
      <c r="C45"/>
      <c r="D45"/>
      <c r="E45"/>
      <c r="F45"/>
      <c r="G45"/>
      <c r="H45"/>
      <c r="I45"/>
      <c r="J45"/>
      <c r="K45"/>
      <c r="L45"/>
      <c r="M45"/>
      <c r="O45" s="39" t="str">
        <f>$P21&amp;CHAR(10)&amp;$O$1</f>
        <v>Landings per kW day at sea (kg)
All UK fleet segment (excluding inactive vessels)</v>
      </c>
      <c r="Q45" s="39"/>
      <c r="R45" s="39"/>
      <c r="S45" s="39"/>
      <c r="T45" s="39"/>
      <c r="U45" s="39"/>
      <c r="Y45" s="39" t="str">
        <f>$P24&amp;CHAR(10)&amp;$O$1</f>
        <v>Operating profit per kW day at sea (£)
All UK fleet segment (excluding inactive vessels)</v>
      </c>
      <c r="Z45" s="91"/>
    </row>
    <row r="46" spans="2:29" s="3" customFormat="1" x14ac:dyDescent="0.2">
      <c r="C46"/>
      <c r="D46"/>
      <c r="E46"/>
      <c r="F46"/>
      <c r="G46"/>
      <c r="H46"/>
      <c r="I46"/>
      <c r="J46"/>
      <c r="K46"/>
      <c r="L46"/>
      <c r="M46"/>
      <c r="O46" s="39" t="str">
        <f>$P22&amp;CHAR(10)&amp;$O$1</f>
        <v>Fishing Income per kW day at sea (£)
All UK fleet segment (excluding inactive vessels)</v>
      </c>
    </row>
    <row r="47" spans="2:29" s="3" customFormat="1" x14ac:dyDescent="0.2">
      <c r="C47"/>
      <c r="D47"/>
      <c r="E47"/>
      <c r="F47"/>
      <c r="G47"/>
      <c r="H47"/>
      <c r="I47"/>
      <c r="J47"/>
      <c r="K47"/>
      <c r="L47"/>
      <c r="M47"/>
      <c r="O47" s="39" t="str">
        <f>$P20&amp;CHAR(10)&amp;$O$1</f>
        <v>Average price per tonne landed (£)
All UK fleet segment (excluding inactive vessels)</v>
      </c>
    </row>
    <row r="48" spans="2:29" s="3" customFormat="1" x14ac:dyDescent="0.2">
      <c r="C48"/>
      <c r="D48"/>
      <c r="E48"/>
      <c r="F48"/>
      <c r="G48"/>
      <c r="H48"/>
      <c r="I48"/>
      <c r="J48"/>
      <c r="K48"/>
      <c r="L48"/>
      <c r="M48"/>
    </row>
    <row r="49" spans="3:26" s="3" customFormat="1" x14ac:dyDescent="0.2">
      <c r="C49"/>
      <c r="D49"/>
      <c r="E49"/>
      <c r="F49"/>
      <c r="G49"/>
      <c r="H49"/>
      <c r="I49"/>
      <c r="J49"/>
      <c r="K49"/>
      <c r="L49"/>
      <c r="M49"/>
    </row>
    <row r="50" spans="3:26" s="3" customFormat="1" x14ac:dyDescent="0.2">
      <c r="C50"/>
      <c r="D50"/>
      <c r="E50"/>
      <c r="F50"/>
      <c r="G50"/>
      <c r="H50"/>
      <c r="I50"/>
      <c r="J50"/>
      <c r="K50"/>
      <c r="L50"/>
      <c r="M50"/>
    </row>
    <row r="51" spans="3:26" s="3" customFormat="1" x14ac:dyDescent="0.2">
      <c r="C51"/>
      <c r="D51"/>
      <c r="E51"/>
      <c r="F51"/>
      <c r="G51"/>
      <c r="H51"/>
      <c r="I51"/>
      <c r="J51"/>
      <c r="K51"/>
      <c r="L51"/>
      <c r="M51"/>
    </row>
    <row r="52" spans="3:26" s="3" customFormat="1" x14ac:dyDescent="0.2">
      <c r="C52"/>
      <c r="D52"/>
      <c r="E52"/>
      <c r="F52"/>
      <c r="G52"/>
      <c r="H52"/>
      <c r="I52"/>
      <c r="J52"/>
      <c r="K52"/>
      <c r="L52"/>
      <c r="M52"/>
    </row>
    <row r="53" spans="3:26" s="3" customFormat="1" x14ac:dyDescent="0.2">
      <c r="C53"/>
      <c r="D53"/>
      <c r="E53"/>
      <c r="F53"/>
      <c r="G53"/>
      <c r="H53"/>
      <c r="I53"/>
      <c r="J53"/>
      <c r="K53"/>
      <c r="L53"/>
      <c r="M53"/>
    </row>
    <row r="54" spans="3:26" s="3" customFormat="1" x14ac:dyDescent="0.2">
      <c r="C54"/>
      <c r="D54"/>
      <c r="E54"/>
      <c r="F54"/>
      <c r="G54"/>
      <c r="H54"/>
      <c r="I54"/>
      <c r="J54"/>
      <c r="K54"/>
      <c r="L54"/>
      <c r="M54"/>
    </row>
    <row r="55" spans="3:26" s="3" customFormat="1" x14ac:dyDescent="0.2">
      <c r="C55"/>
      <c r="D55"/>
      <c r="E55"/>
      <c r="F55"/>
      <c r="G55"/>
      <c r="H55"/>
      <c r="I55"/>
      <c r="J55"/>
      <c r="K55"/>
      <c r="L55"/>
      <c r="M55"/>
    </row>
    <row r="56" spans="3:26" s="3" customFormat="1" x14ac:dyDescent="0.2">
      <c r="C56"/>
      <c r="D56"/>
      <c r="E56"/>
      <c r="F56"/>
      <c r="G56"/>
      <c r="H56"/>
      <c r="I56"/>
      <c r="J56"/>
      <c r="K56"/>
      <c r="L56"/>
      <c r="M56"/>
    </row>
    <row r="57" spans="3:26" s="3" customFormat="1" x14ac:dyDescent="0.2">
      <c r="C57"/>
      <c r="D57"/>
      <c r="E57"/>
      <c r="F57"/>
      <c r="G57"/>
      <c r="H57"/>
      <c r="I57"/>
      <c r="J57"/>
      <c r="K57"/>
      <c r="L57"/>
      <c r="M57"/>
    </row>
    <row r="58" spans="3:26" s="3" customFormat="1" x14ac:dyDescent="0.2">
      <c r="C58"/>
      <c r="D58"/>
      <c r="E58"/>
      <c r="F58"/>
      <c r="G58"/>
      <c r="H58"/>
      <c r="I58"/>
      <c r="J58"/>
      <c r="K58"/>
      <c r="L58"/>
      <c r="M58"/>
      <c r="O58" s="39"/>
      <c r="Q58" s="39"/>
      <c r="R58" s="39"/>
      <c r="S58" s="39"/>
    </row>
    <row r="59" spans="3:26" s="3" customFormat="1" x14ac:dyDescent="0.2">
      <c r="C59"/>
      <c r="D59"/>
      <c r="E59"/>
      <c r="F59"/>
      <c r="G59"/>
      <c r="H59"/>
      <c r="I59"/>
      <c r="J59"/>
      <c r="K59"/>
      <c r="L59"/>
      <c r="M59"/>
      <c r="P59" s="39" t="str">
        <f>$P23&amp;CHAR(10)&amp;$O$1</f>
        <v>Total operating cost per kW day at sea (£)
All UK fleet segment (excluding inactive vessels)</v>
      </c>
      <c r="T59" s="39" t="str">
        <f>$P20&amp;CHAR(10)&amp;$O$1</f>
        <v>Average price per tonne landed (£)
All UK fleet segment (excluding inactive vessels)</v>
      </c>
      <c r="Y59" s="39" t="str">
        <f>"Average annual operating profit per vessel (£'000)"&amp;CHAR(10)&amp;$O$1</f>
        <v>Average annual operating profit per vessel (£'000)
All UK fleet segment (excluding inactive vessels)</v>
      </c>
      <c r="Z59" s="91"/>
    </row>
    <row r="60" spans="3:26" s="3" customFormat="1" x14ac:dyDescent="0.2">
      <c r="C60"/>
      <c r="D60"/>
      <c r="E60"/>
      <c r="F60"/>
      <c r="G60"/>
      <c r="H60"/>
      <c r="I60"/>
      <c r="J60"/>
      <c r="K60"/>
      <c r="L60"/>
      <c r="M60"/>
    </row>
    <row r="61" spans="3:26" s="3" customFormat="1" x14ac:dyDescent="0.2">
      <c r="C61"/>
      <c r="D61"/>
      <c r="E61"/>
      <c r="F61"/>
      <c r="G61"/>
      <c r="H61"/>
      <c r="I61"/>
      <c r="J61"/>
      <c r="K61"/>
      <c r="L61"/>
      <c r="M61"/>
    </row>
    <row r="62" spans="3:26" s="3" customFormat="1" x14ac:dyDescent="0.2">
      <c r="C62"/>
      <c r="D62"/>
      <c r="E62"/>
      <c r="F62"/>
      <c r="G62"/>
      <c r="H62"/>
      <c r="I62"/>
      <c r="J62"/>
      <c r="K62"/>
      <c r="L62"/>
      <c r="M62"/>
    </row>
    <row r="63" spans="3:26" s="3" customFormat="1" x14ac:dyDescent="0.2">
      <c r="C63"/>
      <c r="D63"/>
      <c r="E63"/>
      <c r="F63"/>
      <c r="G63"/>
      <c r="H63"/>
      <c r="I63"/>
      <c r="J63"/>
      <c r="K63"/>
      <c r="L63"/>
      <c r="M63"/>
    </row>
    <row r="64" spans="3:26" s="3" customFormat="1" x14ac:dyDescent="0.2">
      <c r="C64"/>
      <c r="D64"/>
      <c r="E64"/>
      <c r="F64"/>
      <c r="G64"/>
      <c r="H64"/>
      <c r="I64"/>
      <c r="J64"/>
      <c r="K64"/>
      <c r="L64"/>
      <c r="M64"/>
    </row>
    <row r="65" spans="3:26" s="3" customFormat="1" x14ac:dyDescent="0.2">
      <c r="C65"/>
      <c r="D65"/>
      <c r="E65"/>
      <c r="F65"/>
      <c r="G65"/>
      <c r="H65"/>
      <c r="I65"/>
      <c r="J65"/>
      <c r="K65"/>
      <c r="L65"/>
      <c r="M65"/>
    </row>
    <row r="66" spans="3:26" s="3" customFormat="1" x14ac:dyDescent="0.2">
      <c r="C66"/>
      <c r="D66"/>
      <c r="E66"/>
      <c r="F66"/>
      <c r="G66"/>
      <c r="H66"/>
      <c r="I66"/>
      <c r="J66"/>
      <c r="K66"/>
      <c r="L66"/>
      <c r="M66"/>
    </row>
    <row r="67" spans="3:26" s="3" customFormat="1" x14ac:dyDescent="0.2">
      <c r="C67"/>
      <c r="D67"/>
      <c r="E67"/>
      <c r="F67"/>
      <c r="G67"/>
      <c r="H67"/>
      <c r="I67"/>
      <c r="J67"/>
      <c r="K67"/>
      <c r="L67"/>
      <c r="M67"/>
    </row>
    <row r="68" spans="3:26" s="3" customFormat="1" x14ac:dyDescent="0.2">
      <c r="C68"/>
      <c r="D68"/>
      <c r="E68"/>
      <c r="F68"/>
      <c r="G68"/>
      <c r="H68"/>
      <c r="I68"/>
      <c r="J68"/>
      <c r="K68"/>
      <c r="L68"/>
      <c r="M68"/>
    </row>
    <row r="69" spans="3:26" s="3" customFormat="1" x14ac:dyDescent="0.2">
      <c r="C69"/>
      <c r="D69"/>
      <c r="E69"/>
      <c r="F69"/>
      <c r="G69"/>
      <c r="H69"/>
      <c r="I69"/>
      <c r="J69"/>
      <c r="K69"/>
      <c r="L69"/>
      <c r="M69"/>
    </row>
    <row r="70" spans="3:26" s="3" customFormat="1" x14ac:dyDescent="0.2">
      <c r="C70"/>
      <c r="D70"/>
      <c r="E70"/>
      <c r="F70"/>
      <c r="G70"/>
      <c r="H70"/>
      <c r="I70"/>
      <c r="J70"/>
      <c r="K70"/>
      <c r="L70"/>
      <c r="M70"/>
    </row>
    <row r="71" spans="3:26" s="39" customFormat="1" x14ac:dyDescent="0.2">
      <c r="C71"/>
      <c r="D71"/>
      <c r="E71"/>
      <c r="F71"/>
      <c r="G71"/>
      <c r="H71"/>
      <c r="I71"/>
      <c r="J71"/>
      <c r="K71"/>
      <c r="L71"/>
      <c r="M71"/>
      <c r="Z71" s="91"/>
    </row>
    <row r="72" spans="3:26" s="39" customFormat="1" x14ac:dyDescent="0.2">
      <c r="C72"/>
      <c r="D72"/>
      <c r="E72"/>
      <c r="F72"/>
      <c r="G72"/>
      <c r="H72"/>
      <c r="I72"/>
      <c r="J72"/>
      <c r="K72"/>
      <c r="L72"/>
      <c r="M72"/>
      <c r="Z72" s="91"/>
    </row>
    <row r="73" spans="3:26" s="39" customFormat="1" hidden="1" x14ac:dyDescent="0.2">
      <c r="C73"/>
      <c r="D73"/>
      <c r="E73"/>
      <c r="F73"/>
      <c r="G73"/>
      <c r="H73"/>
      <c r="I73"/>
      <c r="J73"/>
      <c r="K73"/>
      <c r="L73"/>
      <c r="M73"/>
      <c r="Z73" s="91"/>
    </row>
    <row r="74" spans="3:26" s="39" customFormat="1" hidden="1" x14ac:dyDescent="0.2">
      <c r="C74"/>
      <c r="D74"/>
      <c r="E74"/>
      <c r="F74"/>
      <c r="G74"/>
      <c r="H74"/>
      <c r="I74"/>
      <c r="J74"/>
      <c r="K74"/>
      <c r="L74"/>
      <c r="M74"/>
      <c r="Q74" s="40"/>
      <c r="R74" s="41"/>
      <c r="V74" s="40"/>
      <c r="W74" s="41"/>
      <c r="Z74" s="91"/>
    </row>
    <row r="75" spans="3:26" s="39" customFormat="1" hidden="1" x14ac:dyDescent="0.2">
      <c r="C75"/>
      <c r="D75"/>
      <c r="E75"/>
      <c r="F75"/>
      <c r="G75"/>
      <c r="H75"/>
      <c r="I75"/>
      <c r="J75"/>
      <c r="K75"/>
      <c r="L75"/>
      <c r="M75"/>
      <c r="Q75" s="40"/>
      <c r="R75" s="41"/>
      <c r="V75" s="40"/>
      <c r="W75" s="41"/>
      <c r="Z75" s="91"/>
    </row>
    <row r="76" spans="3:26" s="39" customFormat="1" hidden="1" x14ac:dyDescent="0.2">
      <c r="C76"/>
      <c r="D76"/>
      <c r="E76"/>
      <c r="F76"/>
      <c r="G76"/>
      <c r="H76"/>
      <c r="I76"/>
      <c r="J76"/>
      <c r="K76"/>
      <c r="L76"/>
      <c r="M76"/>
      <c r="Q76" s="40"/>
      <c r="R76" s="41"/>
      <c r="V76" s="40"/>
      <c r="W76" s="41"/>
      <c r="Z76" s="91"/>
    </row>
    <row r="77" spans="3:26" s="39" customFormat="1" hidden="1" x14ac:dyDescent="0.2">
      <c r="C77"/>
      <c r="D77"/>
      <c r="E77"/>
      <c r="F77"/>
      <c r="G77"/>
      <c r="H77"/>
      <c r="I77"/>
      <c r="J77"/>
      <c r="K77"/>
      <c r="L77"/>
      <c r="M77"/>
      <c r="Q77" s="40"/>
      <c r="R77" s="41"/>
      <c r="V77" s="40"/>
      <c r="W77" s="41"/>
      <c r="Z77" s="91"/>
    </row>
    <row r="78" spans="3:26" s="39" customFormat="1" hidden="1" x14ac:dyDescent="0.2">
      <c r="C78"/>
      <c r="D78"/>
      <c r="E78"/>
      <c r="F78"/>
      <c r="G78"/>
      <c r="H78"/>
      <c r="I78"/>
      <c r="J78"/>
      <c r="K78"/>
      <c r="L78"/>
      <c r="M78"/>
      <c r="Q78" s="40"/>
      <c r="R78" s="41"/>
      <c r="V78" s="40"/>
      <c r="W78" s="41"/>
      <c r="Z78" s="91"/>
    </row>
    <row r="79" spans="3:26" s="39" customFormat="1" hidden="1" x14ac:dyDescent="0.2">
      <c r="C79"/>
      <c r="D79"/>
      <c r="E79"/>
      <c r="F79"/>
      <c r="G79"/>
      <c r="H79"/>
      <c r="I79"/>
      <c r="J79"/>
      <c r="K79"/>
      <c r="L79"/>
      <c r="M79"/>
      <c r="Q79" s="40"/>
      <c r="R79" s="41"/>
      <c r="V79" s="40"/>
      <c r="W79" s="41"/>
      <c r="Z79" s="91"/>
    </row>
    <row r="80" spans="3:26" s="39" customFormat="1" hidden="1" x14ac:dyDescent="0.2">
      <c r="C80"/>
      <c r="D80"/>
      <c r="E80"/>
      <c r="F80"/>
      <c r="G80"/>
      <c r="H80"/>
      <c r="I80"/>
      <c r="J80"/>
      <c r="K80"/>
      <c r="L80"/>
      <c r="M80"/>
      <c r="Z80" s="91"/>
    </row>
    <row r="81" spans="3:29" s="39" customFormat="1" hidden="1" x14ac:dyDescent="0.2">
      <c r="C81"/>
      <c r="D81"/>
      <c r="E81"/>
      <c r="F81"/>
      <c r="G81"/>
      <c r="H81"/>
      <c r="I81"/>
      <c r="J81"/>
      <c r="K81"/>
      <c r="L81"/>
      <c r="M81"/>
      <c r="Z81" s="91"/>
    </row>
    <row r="82" spans="3:29" s="39" customFormat="1" hidden="1" x14ac:dyDescent="0.2">
      <c r="C82"/>
      <c r="D82"/>
      <c r="E82"/>
      <c r="F82"/>
      <c r="G82"/>
      <c r="H82"/>
      <c r="I82"/>
      <c r="J82"/>
      <c r="K82"/>
      <c r="L82"/>
      <c r="M82"/>
      <c r="Z82" s="91"/>
    </row>
    <row r="83" spans="3:29" s="39" customFormat="1" hidden="1" x14ac:dyDescent="0.2">
      <c r="C83"/>
      <c r="D83"/>
      <c r="E83"/>
      <c r="F83"/>
      <c r="G83"/>
      <c r="H83"/>
      <c r="I83"/>
      <c r="J83"/>
      <c r="K83"/>
      <c r="L83"/>
      <c r="M83"/>
      <c r="Z83" s="91"/>
    </row>
    <row r="84" spans="3:29" s="39" customFormat="1" hidden="1" x14ac:dyDescent="0.2">
      <c r="C84"/>
      <c r="D84"/>
      <c r="E84"/>
      <c r="F84"/>
      <c r="G84"/>
      <c r="H84"/>
      <c r="I84"/>
      <c r="J84"/>
      <c r="K84"/>
      <c r="L84"/>
      <c r="M84"/>
      <c r="Z84" s="91"/>
    </row>
    <row r="85" spans="3:29" s="39" customFormat="1" hidden="1" x14ac:dyDescent="0.2">
      <c r="C85"/>
      <c r="D85"/>
      <c r="E85"/>
      <c r="F85"/>
      <c r="G85"/>
      <c r="H85"/>
      <c r="I85"/>
      <c r="J85"/>
      <c r="K85"/>
      <c r="L85"/>
      <c r="M85"/>
      <c r="Z85" s="91"/>
    </row>
    <row r="86" spans="3:29" s="39" customFormat="1" hidden="1" x14ac:dyDescent="0.2">
      <c r="C86"/>
      <c r="D86"/>
      <c r="E86"/>
      <c r="F86"/>
      <c r="G86"/>
      <c r="H86"/>
      <c r="I86"/>
      <c r="J86"/>
      <c r="K86"/>
      <c r="L86"/>
      <c r="M86"/>
      <c r="O86" s="42"/>
      <c r="P86" s="42"/>
      <c r="Z86" s="91"/>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'All Active segments'!R3:AA3</xm:f>
              <xm:sqref>Q3</xm:sqref>
            </x14:sparkline>
            <x14:sparkline>
              <xm:f>'All Active segments'!R4:AA4</xm:f>
              <xm:sqref>Q4</xm:sqref>
            </x14:sparkline>
            <x14:sparkline>
              <xm:f>'All Active segments'!R5:AA5</xm:f>
              <xm:sqref>Q5</xm:sqref>
            </x14:sparkline>
            <x14:sparkline>
              <xm:f>'All Active segments'!R6:AA6</xm:f>
              <xm:sqref>Q6</xm:sqref>
            </x14:sparkline>
            <x14:sparkline>
              <xm:f>'All Active segments'!R7:AA7</xm:f>
              <xm:sqref>Q7</xm:sqref>
            </x14:sparkline>
            <x14:sparkline>
              <xm:f>'All Active segments'!R8:AA8</xm:f>
              <xm:sqref>Q8</xm:sqref>
            </x14:sparkline>
            <x14:sparkline>
              <xm:f>'All Active segments'!R9:AA9</xm:f>
              <xm:sqref>Q9</xm:sqref>
            </x14:sparkline>
            <x14:sparkline>
              <xm:f>'All Active segments'!R10:AA10</xm:f>
              <xm:sqref>Q10</xm:sqref>
            </x14:sparkline>
            <x14:sparkline>
              <xm:f>'All Active segments'!R11:AA11</xm:f>
              <xm:sqref>Q11</xm:sqref>
            </x14:sparkline>
            <x14:sparkline>
              <xm:f>'All Active segments'!R12:AA12</xm:f>
              <xm:sqref>Q12</xm:sqref>
            </x14:sparkline>
            <x14:sparkline>
              <xm:f>'All Active segments'!R13:AA13</xm:f>
              <xm:sqref>Q13</xm:sqref>
            </x14:sparkline>
            <x14:sparkline>
              <xm:f>'All Active segments'!R14:AA14</xm:f>
              <xm:sqref>Q14</xm:sqref>
            </x14:sparkline>
            <x14:sparkline>
              <xm:f>'All Active segments'!R15:AA15</xm:f>
              <xm:sqref>Q15</xm:sqref>
            </x14:sparkline>
            <x14:sparkline>
              <xm:f>'All Active segments'!R16:AA16</xm:f>
              <xm:sqref>Q16</xm:sqref>
            </x14:sparkline>
            <x14:sparkline>
              <xm:f>'All Active segments'!R17:AA17</xm:f>
              <xm:sqref>Q17</xm:sqref>
            </x14:sparkline>
            <x14:sparkline>
              <xm:f>'All Active segments'!R18:AA18</xm:f>
              <xm:sqref>Q18</xm:sqref>
            </x14:sparkline>
            <x14:sparkline>
              <xm:f>'All Active segments'!R19:AA19</xm:f>
              <xm:sqref>Q19</xm:sqref>
            </x14:sparkline>
            <x14:sparkline>
              <xm:f>'All Active segments'!R20:AA20</xm:f>
              <xm:sqref>Q20</xm:sqref>
            </x14:sparkline>
            <x14:sparkline>
              <xm:f>'All Active segments'!R21:AA21</xm:f>
              <xm:sqref>Q21</xm:sqref>
            </x14:sparkline>
            <x14:sparkline>
              <xm:f>'All Active segments'!R22:AA22</xm:f>
              <xm:sqref>Q22</xm:sqref>
            </x14:sparkline>
            <x14:sparkline>
              <xm:f>'All Active segments'!R23:AA23</xm:f>
              <xm:sqref>Q23</xm:sqref>
            </x14:sparkline>
            <x14:sparkline>
              <xm:f>'All Active segments'!R24:AA24</xm:f>
              <xm:sqref>Q24</xm:sqref>
            </x14:sparkline>
            <x14:sparkline>
              <xm:f>'All Active segments'!R25:AA25</xm:f>
              <xm:sqref>Q25</xm:sqref>
            </x14:sparkline>
            <x14:sparkline>
              <xm:f>'All Active segments'!R26:AA26</xm:f>
              <xm:sqref>Q26</xm:sqref>
            </x14:sparkline>
            <x14:sparkline>
              <xm:f>'All Active segments'!R27:AA27</xm:f>
              <xm:sqref>Q27</xm:sqref>
            </x14:sparkline>
            <x14:sparkline>
              <xm:f>'All Active segments'!R28:AA28</xm:f>
              <xm:sqref>Q28</xm:sqref>
            </x14:sparkline>
            <x14:sparkline>
              <xm:f>'All Active segments'!R29:AA29</xm:f>
              <xm:sqref>Q29</xm:sqref>
            </x14:sparkline>
            <x14:sparkline>
              <xm:f>'All Active segments'!R30:AA30</xm:f>
              <xm:sqref>Q30</xm:sqref>
            </x14:sparkline>
            <x14:sparkline>
              <xm:f>'All Active segments'!R31:AA31</xm:f>
              <xm:sqref>Q31</xm:sqref>
            </x14:sparkline>
            <x14:sparkline>
              <xm:f>'All Active segments'!R32:AA32</xm:f>
              <xm:sqref>Q32</xm:sqref>
            </x14:sparkline>
            <x14:sparkline>
              <xm:f>'All Active segments'!R33:AA33</xm:f>
              <xm:sqref>Q33</xm:sqref>
            </x14:sparkline>
            <x14:sparkline>
              <xm:f>'All Active segments'!R34:AA34</xm:f>
              <xm:sqref>Q34</xm:sqref>
            </x14:sparkline>
            <x14:sparkline>
              <xm:f>'All Active segments'!R35:AA35</xm:f>
              <xm:sqref>Q35</xm:sqref>
            </x14:sparkline>
            <x14:sparkline>
              <xm:f>'All Active segments'!R36:AA36</xm:f>
              <xm:sqref>Q36</xm:sqref>
            </x14:sparkline>
            <x14:sparkline>
              <xm:f>'All Active segments'!R37:AA37</xm:f>
              <xm:sqref>Q37</xm:sqref>
            </x14:sparkline>
            <x14:sparkline>
              <xm:f>'All Active segments'!R38:AA38</xm:f>
              <xm:sqref>Q38</xm:sqref>
            </x14:sparkline>
            <x14:sparkline>
              <xm:f>'All Active segments'!R39:AA39</xm:f>
              <xm:sqref>Q39</xm:sqref>
            </x14:sparkline>
            <x14:sparkline>
              <xm:f>'All Active segments'!R40:AA40</xm:f>
              <xm:sqref>Q40</xm:sqref>
            </x14:sparkline>
            <x14:sparkline>
              <xm:f>'All Active segments'!R41:AA41</xm:f>
              <xm:sqref>Q41</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N1" zoomScale="85" zoomScaleNormal="85" zoomScalePageLayoutView="87" workbookViewId="0">
      <selection activeCell="N72" sqref="N72"/>
    </sheetView>
  </sheetViews>
  <sheetFormatPr defaultColWidth="9" defaultRowHeight="15" x14ac:dyDescent="0.2"/>
  <cols>
    <col min="1" max="1" width="4.625" style="43" hidden="1" customWidth="1"/>
    <col min="2" max="2" width="27.5" style="43" hidden="1" customWidth="1"/>
    <col min="3" max="3" width="24.25" hidden="1" customWidth="1"/>
    <col min="4" max="4" width="5" hidden="1" customWidth="1"/>
    <col min="5" max="7" width="4.25" hidden="1" customWidth="1"/>
    <col min="8" max="13" width="5" hidden="1" customWidth="1"/>
    <col min="14" max="14" width="9" style="43"/>
    <col min="15" max="15" width="6" style="43" customWidth="1"/>
    <col min="16" max="16" width="31.375" style="43" customWidth="1"/>
    <col min="17" max="17" width="10.625" style="43" customWidth="1"/>
    <col min="18" max="31" width="10.25" style="43" customWidth="1"/>
    <col min="32" max="16384" width="9" style="43"/>
  </cols>
  <sheetData>
    <row r="1" spans="2:31" s="3" customFormat="1" ht="34.5" customHeight="1" thickBot="1" x14ac:dyDescent="0.25">
      <c r="B1" s="58" t="s">
        <v>71</v>
      </c>
      <c r="C1" s="46"/>
      <c r="D1" s="71"/>
      <c r="E1" s="71"/>
      <c r="F1" s="71"/>
      <c r="G1" s="71"/>
      <c r="H1" s="71"/>
      <c r="I1" s="71"/>
      <c r="J1" s="71"/>
      <c r="K1" s="71"/>
      <c r="L1" s="71"/>
      <c r="M1" s="70"/>
      <c r="O1" s="1" t="s">
        <v>110</v>
      </c>
      <c r="P1" s="2"/>
      <c r="AC1" s="4" t="s">
        <v>0</v>
      </c>
      <c r="AE1" s="73"/>
    </row>
    <row r="2" spans="2:31" s="9" customFormat="1" ht="26.25" thickBot="1" x14ac:dyDescent="0.25">
      <c r="C2" s="46"/>
      <c r="D2" s="47">
        <v>2008</v>
      </c>
      <c r="E2" s="47">
        <v>2009</v>
      </c>
      <c r="F2" s="47">
        <v>2010</v>
      </c>
      <c r="G2" s="47">
        <v>2011</v>
      </c>
      <c r="H2" s="47">
        <v>2012</v>
      </c>
      <c r="I2" s="47">
        <v>2013</v>
      </c>
      <c r="J2" s="47">
        <v>2014</v>
      </c>
      <c r="K2" s="47">
        <v>2015</v>
      </c>
      <c r="L2" s="47">
        <v>2016</v>
      </c>
      <c r="M2" s="47">
        <v>2017</v>
      </c>
      <c r="O2" s="5"/>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4" customFormat="1" ht="18" customHeight="1" x14ac:dyDescent="0.2">
      <c r="B3" s="51" t="s">
        <v>43</v>
      </c>
      <c r="C3" s="68" t="s">
        <v>43</v>
      </c>
      <c r="D3" s="48">
        <v>3513</v>
      </c>
      <c r="E3" s="48">
        <v>3494</v>
      </c>
      <c r="F3" s="48">
        <v>3436</v>
      </c>
      <c r="G3" s="48">
        <v>3518</v>
      </c>
      <c r="H3" s="48">
        <v>3496</v>
      </c>
      <c r="I3" s="48">
        <v>3360</v>
      </c>
      <c r="J3" s="48">
        <v>3298</v>
      </c>
      <c r="K3" s="48">
        <v>3345</v>
      </c>
      <c r="L3" s="48">
        <v>3406</v>
      </c>
      <c r="M3" s="48">
        <v>3444</v>
      </c>
      <c r="O3" s="135" t="s">
        <v>2</v>
      </c>
      <c r="P3" s="10" t="s">
        <v>3</v>
      </c>
      <c r="Q3" s="16"/>
      <c r="R3" s="75">
        <f t="shared" ref="R3:AA7" si="0">D3</f>
        <v>3513</v>
      </c>
      <c r="S3" s="75">
        <f t="shared" si="0"/>
        <v>3494</v>
      </c>
      <c r="T3" s="75">
        <f t="shared" si="0"/>
        <v>3436</v>
      </c>
      <c r="U3" s="75">
        <f t="shared" si="0"/>
        <v>3518</v>
      </c>
      <c r="V3" s="75">
        <f t="shared" si="0"/>
        <v>3496</v>
      </c>
      <c r="W3" s="75">
        <f t="shared" si="0"/>
        <v>3360</v>
      </c>
      <c r="X3" s="75">
        <f t="shared" si="0"/>
        <v>3298</v>
      </c>
      <c r="Y3" s="75">
        <f t="shared" si="0"/>
        <v>3345</v>
      </c>
      <c r="Z3" s="75">
        <f t="shared" si="0"/>
        <v>3406</v>
      </c>
      <c r="AA3" s="12">
        <f t="shared" si="0"/>
        <v>3444</v>
      </c>
      <c r="AB3" s="13">
        <f>IF(AA3=0,"",IFERROR(IF(AND(AA3&gt;0,R3&lt;0),"na",IF(AND(AA3&lt;0,R3&lt;0),-1,1)*(AA3-R3)/R3),""))</f>
        <v>-1.9641332194705381E-2</v>
      </c>
      <c r="AC3" s="13">
        <f>IF(AA3=0,"",IFERROR(IF(AND(AA3&gt;0,W3&lt;0),"na",IF(AND(AA3&lt;0,W3&lt;0),-1,1)*(AA3-W3)/W3),""))</f>
        <v>2.5000000000000001E-2</v>
      </c>
    </row>
    <row r="4" spans="2:31" s="14" customFormat="1" ht="18" customHeight="1" x14ac:dyDescent="0.2">
      <c r="B4" s="51" t="s">
        <v>4</v>
      </c>
      <c r="C4" s="68" t="s">
        <v>4</v>
      </c>
      <c r="D4" s="48">
        <v>209090</v>
      </c>
      <c r="E4" s="48">
        <v>208761</v>
      </c>
      <c r="F4" s="48">
        <v>200515</v>
      </c>
      <c r="G4" s="48">
        <v>208661</v>
      </c>
      <c r="H4" s="48">
        <v>208035</v>
      </c>
      <c r="I4" s="48">
        <v>203923</v>
      </c>
      <c r="J4" s="48">
        <v>202189</v>
      </c>
      <c r="K4" s="48">
        <v>203882</v>
      </c>
      <c r="L4" s="48">
        <v>207816</v>
      </c>
      <c r="M4" s="48">
        <v>211525</v>
      </c>
      <c r="O4" s="136"/>
      <c r="P4" s="15" t="s">
        <v>4</v>
      </c>
      <c r="Q4" s="16"/>
      <c r="R4" s="77">
        <f t="shared" si="0"/>
        <v>209090</v>
      </c>
      <c r="S4" s="77">
        <f t="shared" si="0"/>
        <v>208761</v>
      </c>
      <c r="T4" s="77">
        <f t="shared" si="0"/>
        <v>200515</v>
      </c>
      <c r="U4" s="77">
        <f t="shared" si="0"/>
        <v>208661</v>
      </c>
      <c r="V4" s="77">
        <f t="shared" si="0"/>
        <v>208035</v>
      </c>
      <c r="W4" s="77">
        <f t="shared" si="0"/>
        <v>203923</v>
      </c>
      <c r="X4" s="77">
        <f t="shared" si="0"/>
        <v>202189</v>
      </c>
      <c r="Y4" s="77">
        <f t="shared" si="0"/>
        <v>203882</v>
      </c>
      <c r="Z4" s="77">
        <f t="shared" si="0"/>
        <v>207816</v>
      </c>
      <c r="AA4" s="89">
        <f t="shared" si="0"/>
        <v>211525</v>
      </c>
      <c r="AB4" s="76">
        <f>IF(AA4=0,"",IFERROR(IF(AND(AA4&gt;0,R4&lt;0),"na",IF(AND(AA4&lt;0,R4&lt;0),-1,1)*(AA4-R4)/R4),""))</f>
        <v>1.1645702807403511E-2</v>
      </c>
      <c r="AC4" s="76">
        <f>IF(AA4=0,"",IFERROR(IF(AND(AA4&gt;0,W4&lt;0),"na",IF(AND(AA4&lt;0,W4&lt;0),-1,1)*(AA4-W4)/W4),""))</f>
        <v>3.7278776793201358E-2</v>
      </c>
    </row>
    <row r="5" spans="2:31" s="14" customFormat="1" ht="18" customHeight="1" x14ac:dyDescent="0.2">
      <c r="B5" s="51" t="s">
        <v>5</v>
      </c>
      <c r="C5" s="68" t="s">
        <v>5</v>
      </c>
      <c r="D5" s="48">
        <v>13848</v>
      </c>
      <c r="E5" s="48">
        <v>13743</v>
      </c>
      <c r="F5" s="48">
        <v>13132</v>
      </c>
      <c r="G5" s="48">
        <v>13424</v>
      </c>
      <c r="H5" s="48">
        <v>13333</v>
      </c>
      <c r="I5" s="48">
        <v>12974</v>
      </c>
      <c r="J5" s="48">
        <v>12867</v>
      </c>
      <c r="K5" s="48">
        <v>12879</v>
      </c>
      <c r="L5" s="48">
        <v>12881</v>
      </c>
      <c r="M5" s="48">
        <v>13010</v>
      </c>
      <c r="O5" s="136"/>
      <c r="P5" s="15" t="s">
        <v>5</v>
      </c>
      <c r="Q5" s="16"/>
      <c r="R5" s="77">
        <f t="shared" si="0"/>
        <v>13848</v>
      </c>
      <c r="S5" s="77">
        <f t="shared" si="0"/>
        <v>13743</v>
      </c>
      <c r="T5" s="77">
        <f t="shared" si="0"/>
        <v>13132</v>
      </c>
      <c r="U5" s="77">
        <f t="shared" si="0"/>
        <v>13424</v>
      </c>
      <c r="V5" s="77">
        <f t="shared" si="0"/>
        <v>13333</v>
      </c>
      <c r="W5" s="77">
        <f t="shared" si="0"/>
        <v>12974</v>
      </c>
      <c r="X5" s="77">
        <f t="shared" si="0"/>
        <v>12867</v>
      </c>
      <c r="Y5" s="77">
        <f t="shared" si="0"/>
        <v>12879</v>
      </c>
      <c r="Z5" s="77">
        <f t="shared" si="0"/>
        <v>12881</v>
      </c>
      <c r="AA5" s="89">
        <f t="shared" si="0"/>
        <v>13010</v>
      </c>
      <c r="AB5" s="76">
        <f t="shared" ref="AB5:AB41" si="1">IF(AA5=0,"",IFERROR(IF(AND(AA5&gt;0,R5&lt;0),"na",IF(AND(AA5&lt;0,R5&lt;0),-1,1)*(AA5-R5)/R5),""))</f>
        <v>-6.0514153668399767E-2</v>
      </c>
      <c r="AC5" s="76">
        <f t="shared" ref="AC5:AC41" si="2">IF(AA5=0,"",IFERROR(IF(AND(AA5&gt;0,W5&lt;0),"na",IF(AND(AA5&lt;0,W5&lt;0),-1,1)*(AA5-W5)/W5),""))</f>
        <v>2.7747803298905503E-3</v>
      </c>
    </row>
    <row r="6" spans="2:31" s="14" customFormat="1" ht="18" customHeight="1" x14ac:dyDescent="0.2">
      <c r="B6" s="51" t="s">
        <v>6</v>
      </c>
      <c r="C6" s="68" t="s">
        <v>6</v>
      </c>
      <c r="D6" s="48">
        <v>172028</v>
      </c>
      <c r="E6" s="48">
        <v>171409</v>
      </c>
      <c r="F6" s="48">
        <v>165091</v>
      </c>
      <c r="G6" s="48">
        <v>170731</v>
      </c>
      <c r="H6" s="48">
        <v>169781</v>
      </c>
      <c r="I6" s="48">
        <v>165752</v>
      </c>
      <c r="J6" s="48">
        <v>164266</v>
      </c>
      <c r="K6" s="48">
        <v>165233</v>
      </c>
      <c r="L6" s="48">
        <v>167582</v>
      </c>
      <c r="M6" s="48">
        <v>170430</v>
      </c>
      <c r="O6" s="136"/>
      <c r="P6" s="15" t="s">
        <v>6</v>
      </c>
      <c r="Q6" s="16"/>
      <c r="R6" s="77">
        <f t="shared" si="0"/>
        <v>172028</v>
      </c>
      <c r="S6" s="77">
        <f t="shared" si="0"/>
        <v>171409</v>
      </c>
      <c r="T6" s="77">
        <f t="shared" si="0"/>
        <v>165091</v>
      </c>
      <c r="U6" s="77">
        <f t="shared" si="0"/>
        <v>170731</v>
      </c>
      <c r="V6" s="77">
        <f t="shared" si="0"/>
        <v>169781</v>
      </c>
      <c r="W6" s="77">
        <f t="shared" si="0"/>
        <v>165752</v>
      </c>
      <c r="X6" s="77">
        <f t="shared" si="0"/>
        <v>164266</v>
      </c>
      <c r="Y6" s="77">
        <f t="shared" si="0"/>
        <v>165233</v>
      </c>
      <c r="Z6" s="77">
        <f t="shared" si="0"/>
        <v>167582</v>
      </c>
      <c r="AA6" s="89">
        <f t="shared" si="0"/>
        <v>170430</v>
      </c>
      <c r="AB6" s="76">
        <f t="shared" si="1"/>
        <v>-9.2891854814332545E-3</v>
      </c>
      <c r="AC6" s="76">
        <f t="shared" si="2"/>
        <v>2.8222887204980937E-2</v>
      </c>
    </row>
    <row r="7" spans="2:31" s="14" customFormat="1" ht="18" customHeight="1" x14ac:dyDescent="0.2">
      <c r="B7" s="51" t="s">
        <v>7</v>
      </c>
      <c r="C7" s="68" t="s">
        <v>92</v>
      </c>
      <c r="D7" s="48">
        <v>38736</v>
      </c>
      <c r="E7" s="48">
        <v>36696</v>
      </c>
      <c r="F7" s="48">
        <v>39207</v>
      </c>
      <c r="G7" s="48">
        <v>41090</v>
      </c>
      <c r="H7" s="48">
        <v>45239</v>
      </c>
      <c r="I7" s="48">
        <v>44834</v>
      </c>
      <c r="J7" s="48">
        <v>43431</v>
      </c>
      <c r="K7" s="48">
        <v>42265</v>
      </c>
      <c r="L7" s="48">
        <v>43785</v>
      </c>
      <c r="M7" s="48">
        <v>42365</v>
      </c>
      <c r="O7" s="136"/>
      <c r="P7" s="15" t="s">
        <v>7</v>
      </c>
      <c r="Q7" s="16"/>
      <c r="R7" s="77">
        <f t="shared" si="0"/>
        <v>38736</v>
      </c>
      <c r="S7" s="77">
        <f t="shared" si="0"/>
        <v>36696</v>
      </c>
      <c r="T7" s="77">
        <f t="shared" si="0"/>
        <v>39207</v>
      </c>
      <c r="U7" s="77">
        <f t="shared" si="0"/>
        <v>41090</v>
      </c>
      <c r="V7" s="77">
        <f t="shared" si="0"/>
        <v>45239</v>
      </c>
      <c r="W7" s="77">
        <f t="shared" si="0"/>
        <v>44834</v>
      </c>
      <c r="X7" s="77">
        <f t="shared" si="0"/>
        <v>43431</v>
      </c>
      <c r="Y7" s="77">
        <f t="shared" si="0"/>
        <v>42265</v>
      </c>
      <c r="Z7" s="77">
        <f t="shared" si="0"/>
        <v>43785</v>
      </c>
      <c r="AA7" s="89">
        <f t="shared" si="0"/>
        <v>42365</v>
      </c>
      <c r="AB7" s="76">
        <f t="shared" si="1"/>
        <v>9.3685460553490293E-2</v>
      </c>
      <c r="AC7" s="76">
        <f t="shared" si="2"/>
        <v>-5.5069813088281218E-2</v>
      </c>
    </row>
    <row r="8" spans="2:31" s="14" customFormat="1" ht="18" customHeight="1" x14ac:dyDescent="0.2">
      <c r="B8" s="51" t="s">
        <v>44</v>
      </c>
      <c r="C8" s="68" t="s">
        <v>93</v>
      </c>
      <c r="D8" s="49">
        <v>100.4</v>
      </c>
      <c r="E8" s="49">
        <v>91.4</v>
      </c>
      <c r="F8" s="49">
        <v>94.8</v>
      </c>
      <c r="G8" s="49">
        <v>104.1</v>
      </c>
      <c r="H8" s="49">
        <v>104.7</v>
      </c>
      <c r="I8" s="49">
        <v>96.1</v>
      </c>
      <c r="J8" s="49">
        <v>99.2</v>
      </c>
      <c r="K8" s="49">
        <v>92.8</v>
      </c>
      <c r="L8" s="49">
        <v>109.8</v>
      </c>
      <c r="M8" s="49">
        <v>106.7</v>
      </c>
      <c r="O8" s="136"/>
      <c r="P8" s="15" t="s">
        <v>8</v>
      </c>
      <c r="Q8" s="16"/>
      <c r="R8" s="78">
        <f ca="1">D8*OFFSET(T$109,MATCH($AC$1,$Q$109:$Q$110,0)-1,0)</f>
        <v>100.4</v>
      </c>
      <c r="S8" s="78">
        <f ca="1">E8*OFFSET(U$109,MATCH($AC$1,$Q$109:$Q$110,0)-1,0)</f>
        <v>91.4</v>
      </c>
      <c r="T8" s="78">
        <f ca="1">F8*OFFSET(V$109,MATCH($AC$1,$Q$109:$Q$110,0)-1,0)</f>
        <v>94.8</v>
      </c>
      <c r="U8" s="78">
        <f ca="1">G8*OFFSET(W$109,MATCH($AC$1,$Q$109:$Q$110,0)-1,0)</f>
        <v>104.1</v>
      </c>
      <c r="V8" s="78">
        <f t="shared" ref="V8:AA8" ca="1" si="3">H8*OFFSET(X$109,MATCH($AC$1,$Q$109:$Q$110,0)-1,0)</f>
        <v>104.7</v>
      </c>
      <c r="W8" s="78">
        <f t="shared" ca="1" si="3"/>
        <v>96.1</v>
      </c>
      <c r="X8" s="78">
        <f t="shared" ca="1" si="3"/>
        <v>99.2</v>
      </c>
      <c r="Y8" s="78">
        <f t="shared" ca="1" si="3"/>
        <v>92.8</v>
      </c>
      <c r="Z8" s="78">
        <f t="shared" ca="1" si="3"/>
        <v>109.8</v>
      </c>
      <c r="AA8" s="87">
        <f t="shared" ca="1" si="3"/>
        <v>106.7</v>
      </c>
      <c r="AB8" s="76">
        <f t="shared" ca="1" si="1"/>
        <v>6.2749003984063717E-2</v>
      </c>
      <c r="AC8" s="76">
        <f t="shared" ca="1" si="2"/>
        <v>0.11030176899063485</v>
      </c>
    </row>
    <row r="9" spans="2:31" s="14" customFormat="1" ht="18" customHeight="1" x14ac:dyDescent="0.2">
      <c r="B9" s="51" t="s">
        <v>9</v>
      </c>
      <c r="C9" s="68" t="s">
        <v>9</v>
      </c>
      <c r="D9" s="48">
        <v>238697</v>
      </c>
      <c r="E9" s="48">
        <v>217648</v>
      </c>
      <c r="F9" s="48">
        <v>217988</v>
      </c>
      <c r="G9" s="48">
        <v>225592</v>
      </c>
      <c r="H9" s="48">
        <v>220606</v>
      </c>
      <c r="I9" s="48">
        <v>211419</v>
      </c>
      <c r="J9" s="48">
        <v>235530</v>
      </c>
      <c r="K9" s="48">
        <v>244930</v>
      </c>
      <c r="L9" s="48">
        <v>235105</v>
      </c>
      <c r="M9" s="48">
        <v>190349</v>
      </c>
      <c r="O9" s="136"/>
      <c r="P9" s="15" t="s">
        <v>9</v>
      </c>
      <c r="Q9" s="16"/>
      <c r="R9" s="77">
        <f t="shared" ref="R9:AA15" si="4">D9</f>
        <v>238697</v>
      </c>
      <c r="S9" s="77">
        <f t="shared" si="4"/>
        <v>217648</v>
      </c>
      <c r="T9" s="77">
        <f t="shared" si="4"/>
        <v>217988</v>
      </c>
      <c r="U9" s="77">
        <f t="shared" si="4"/>
        <v>225592</v>
      </c>
      <c r="V9" s="77">
        <f t="shared" si="4"/>
        <v>220606</v>
      </c>
      <c r="W9" s="77">
        <f t="shared" si="4"/>
        <v>211419</v>
      </c>
      <c r="X9" s="77">
        <f t="shared" si="4"/>
        <v>235530</v>
      </c>
      <c r="Y9" s="77">
        <f t="shared" si="4"/>
        <v>244930</v>
      </c>
      <c r="Z9" s="77">
        <f t="shared" si="4"/>
        <v>235105</v>
      </c>
      <c r="AA9" s="89">
        <f t="shared" si="4"/>
        <v>190349</v>
      </c>
      <c r="AB9" s="76">
        <f t="shared" si="1"/>
        <v>-0.20254967594900647</v>
      </c>
      <c r="AC9" s="76">
        <f t="shared" si="2"/>
        <v>-9.965991703678477E-2</v>
      </c>
    </row>
    <row r="10" spans="2:31" s="14" customFormat="1" ht="18" customHeight="1" x14ac:dyDescent="0.2">
      <c r="B10" s="51" t="s">
        <v>45</v>
      </c>
      <c r="C10" s="68" t="s">
        <v>45</v>
      </c>
      <c r="D10" s="48">
        <v>1808</v>
      </c>
      <c r="E10" s="48">
        <v>1927</v>
      </c>
      <c r="F10" s="48">
        <v>1897</v>
      </c>
      <c r="G10" s="48">
        <v>2028</v>
      </c>
      <c r="H10" s="48">
        <v>1797</v>
      </c>
      <c r="I10" s="48">
        <v>1682</v>
      </c>
      <c r="J10" s="48">
        <v>1809</v>
      </c>
      <c r="K10" s="48">
        <v>1978</v>
      </c>
      <c r="L10" s="48">
        <v>2011</v>
      </c>
      <c r="M10" s="48">
        <v>1647</v>
      </c>
      <c r="O10" s="136"/>
      <c r="P10" s="15" t="s">
        <v>10</v>
      </c>
      <c r="Q10" s="26"/>
      <c r="R10" s="82">
        <f t="shared" si="4"/>
        <v>1808</v>
      </c>
      <c r="S10" s="82">
        <f t="shared" si="4"/>
        <v>1927</v>
      </c>
      <c r="T10" s="82">
        <f t="shared" si="4"/>
        <v>1897</v>
      </c>
      <c r="U10" s="82">
        <f t="shared" si="4"/>
        <v>2028</v>
      </c>
      <c r="V10" s="82">
        <f t="shared" si="4"/>
        <v>1797</v>
      </c>
      <c r="W10" s="82">
        <f t="shared" si="4"/>
        <v>1682</v>
      </c>
      <c r="X10" s="82">
        <f t="shared" si="4"/>
        <v>1809</v>
      </c>
      <c r="Y10" s="82">
        <f t="shared" si="4"/>
        <v>1978</v>
      </c>
      <c r="Z10" s="82">
        <f t="shared" si="4"/>
        <v>2011</v>
      </c>
      <c r="AA10" s="88">
        <f t="shared" si="4"/>
        <v>1647</v>
      </c>
      <c r="AB10" s="76">
        <f t="shared" si="1"/>
        <v>-8.9048672566371681E-2</v>
      </c>
      <c r="AC10" s="76">
        <f t="shared" si="2"/>
        <v>-2.0808561236623068E-2</v>
      </c>
    </row>
    <row r="11" spans="2:31" s="14" customFormat="1" ht="18" customHeight="1" x14ac:dyDescent="0.2">
      <c r="B11" s="51" t="s">
        <v>46</v>
      </c>
      <c r="C11" s="68" t="s">
        <v>46</v>
      </c>
      <c r="D11" s="49">
        <v>7.4</v>
      </c>
      <c r="E11" s="49">
        <v>7.4</v>
      </c>
      <c r="F11" s="49">
        <v>7.3</v>
      </c>
      <c r="G11" s="49">
        <v>7.3</v>
      </c>
      <c r="H11" s="49">
        <v>7.3</v>
      </c>
      <c r="I11" s="49">
        <v>7.3</v>
      </c>
      <c r="J11" s="49">
        <v>7.4</v>
      </c>
      <c r="K11" s="49">
        <v>7.3</v>
      </c>
      <c r="L11" s="49">
        <v>7.3</v>
      </c>
      <c r="M11" s="49">
        <v>7.3</v>
      </c>
      <c r="O11" s="137" t="s">
        <v>11</v>
      </c>
      <c r="P11" s="19" t="s">
        <v>12</v>
      </c>
      <c r="Q11" s="16"/>
      <c r="R11" s="78">
        <f t="shared" si="4"/>
        <v>7.4</v>
      </c>
      <c r="S11" s="78">
        <f t="shared" si="4"/>
        <v>7.4</v>
      </c>
      <c r="T11" s="78">
        <f t="shared" si="4"/>
        <v>7.3</v>
      </c>
      <c r="U11" s="78">
        <f t="shared" si="4"/>
        <v>7.3</v>
      </c>
      <c r="V11" s="78">
        <f t="shared" si="4"/>
        <v>7.3</v>
      </c>
      <c r="W11" s="78">
        <f t="shared" si="4"/>
        <v>7.3</v>
      </c>
      <c r="X11" s="78">
        <f t="shared" si="4"/>
        <v>7.4</v>
      </c>
      <c r="Y11" s="78">
        <f t="shared" si="4"/>
        <v>7.3</v>
      </c>
      <c r="Z11" s="78">
        <f t="shared" si="4"/>
        <v>7.3</v>
      </c>
      <c r="AA11" s="87">
        <f t="shared" si="4"/>
        <v>7.3</v>
      </c>
      <c r="AB11" s="94">
        <f t="shared" si="1"/>
        <v>-1.3513513513513585E-2</v>
      </c>
      <c r="AC11" s="94">
        <f t="shared" si="2"/>
        <v>0</v>
      </c>
    </row>
    <row r="12" spans="2:31" s="14" customFormat="1" ht="18" customHeight="1" x14ac:dyDescent="0.2">
      <c r="B12" s="51" t="s">
        <v>47</v>
      </c>
      <c r="C12" s="68" t="s">
        <v>47</v>
      </c>
      <c r="D12" s="48">
        <v>60</v>
      </c>
      <c r="E12" s="48">
        <v>60</v>
      </c>
      <c r="F12" s="48">
        <v>58</v>
      </c>
      <c r="G12" s="48">
        <v>59</v>
      </c>
      <c r="H12" s="48">
        <v>60</v>
      </c>
      <c r="I12" s="48">
        <v>61</v>
      </c>
      <c r="J12" s="48">
        <v>61</v>
      </c>
      <c r="K12" s="48">
        <v>61</v>
      </c>
      <c r="L12" s="48">
        <v>61</v>
      </c>
      <c r="M12" s="48">
        <v>61</v>
      </c>
      <c r="O12" s="138"/>
      <c r="P12" s="22" t="s">
        <v>4</v>
      </c>
      <c r="Q12" s="16"/>
      <c r="R12" s="77">
        <f t="shared" si="4"/>
        <v>60</v>
      </c>
      <c r="S12" s="77">
        <f t="shared" si="4"/>
        <v>60</v>
      </c>
      <c r="T12" s="77">
        <f t="shared" si="4"/>
        <v>58</v>
      </c>
      <c r="U12" s="77">
        <f t="shared" si="4"/>
        <v>59</v>
      </c>
      <c r="V12" s="77">
        <f t="shared" si="4"/>
        <v>60</v>
      </c>
      <c r="W12" s="77">
        <f t="shared" si="4"/>
        <v>61</v>
      </c>
      <c r="X12" s="77">
        <f t="shared" si="4"/>
        <v>61</v>
      </c>
      <c r="Y12" s="77">
        <f t="shared" si="4"/>
        <v>61</v>
      </c>
      <c r="Z12" s="77">
        <f t="shared" si="4"/>
        <v>61</v>
      </c>
      <c r="AA12" s="89">
        <f t="shared" si="4"/>
        <v>61</v>
      </c>
      <c r="AB12" s="76">
        <f t="shared" si="1"/>
        <v>1.6666666666666666E-2</v>
      </c>
      <c r="AC12" s="76">
        <f t="shared" si="2"/>
        <v>0</v>
      </c>
    </row>
    <row r="13" spans="2:31" s="14" customFormat="1" ht="18" customHeight="1" x14ac:dyDescent="0.2">
      <c r="B13" s="51" t="s">
        <v>48</v>
      </c>
      <c r="C13" s="68" t="s">
        <v>48</v>
      </c>
      <c r="D13" s="48">
        <v>4</v>
      </c>
      <c r="E13" s="48">
        <v>4</v>
      </c>
      <c r="F13" s="48">
        <v>4</v>
      </c>
      <c r="G13" s="48">
        <v>4</v>
      </c>
      <c r="H13" s="48">
        <v>4</v>
      </c>
      <c r="I13" s="48">
        <v>4</v>
      </c>
      <c r="J13" s="48">
        <v>4</v>
      </c>
      <c r="K13" s="48">
        <v>4</v>
      </c>
      <c r="L13" s="48">
        <v>4</v>
      </c>
      <c r="M13" s="48">
        <v>4</v>
      </c>
      <c r="O13" s="138"/>
      <c r="P13" s="22" t="s">
        <v>5</v>
      </c>
      <c r="Q13" s="16"/>
      <c r="R13" s="77">
        <f t="shared" si="4"/>
        <v>4</v>
      </c>
      <c r="S13" s="77">
        <f t="shared" si="4"/>
        <v>4</v>
      </c>
      <c r="T13" s="77">
        <f t="shared" si="4"/>
        <v>4</v>
      </c>
      <c r="U13" s="77">
        <f t="shared" si="4"/>
        <v>4</v>
      </c>
      <c r="V13" s="77">
        <f t="shared" si="4"/>
        <v>4</v>
      </c>
      <c r="W13" s="77">
        <f t="shared" si="4"/>
        <v>4</v>
      </c>
      <c r="X13" s="77">
        <f t="shared" si="4"/>
        <v>4</v>
      </c>
      <c r="Y13" s="77">
        <f t="shared" si="4"/>
        <v>4</v>
      </c>
      <c r="Z13" s="77">
        <f t="shared" si="4"/>
        <v>4</v>
      </c>
      <c r="AA13" s="89">
        <f t="shared" si="4"/>
        <v>4</v>
      </c>
      <c r="AB13" s="76">
        <f t="shared" si="1"/>
        <v>0</v>
      </c>
      <c r="AC13" s="76">
        <f t="shared" si="2"/>
        <v>0</v>
      </c>
    </row>
    <row r="14" spans="2:31" s="14" customFormat="1" ht="18" customHeight="1" x14ac:dyDescent="0.2">
      <c r="B14" s="51" t="s">
        <v>49</v>
      </c>
      <c r="C14" s="68" t="s">
        <v>49</v>
      </c>
      <c r="D14" s="48">
        <v>49</v>
      </c>
      <c r="E14" s="48">
        <v>49</v>
      </c>
      <c r="F14" s="48">
        <v>48</v>
      </c>
      <c r="G14" s="48">
        <v>49</v>
      </c>
      <c r="H14" s="48">
        <v>49</v>
      </c>
      <c r="I14" s="48">
        <v>49</v>
      </c>
      <c r="J14" s="48">
        <v>50</v>
      </c>
      <c r="K14" s="48">
        <v>49</v>
      </c>
      <c r="L14" s="48">
        <v>49</v>
      </c>
      <c r="M14" s="48">
        <v>49</v>
      </c>
      <c r="O14" s="138"/>
      <c r="P14" s="22" t="s">
        <v>6</v>
      </c>
      <c r="Q14" s="16"/>
      <c r="R14" s="77">
        <f t="shared" si="4"/>
        <v>49</v>
      </c>
      <c r="S14" s="77">
        <f t="shared" si="4"/>
        <v>49</v>
      </c>
      <c r="T14" s="77">
        <f t="shared" si="4"/>
        <v>48</v>
      </c>
      <c r="U14" s="77">
        <f t="shared" si="4"/>
        <v>49</v>
      </c>
      <c r="V14" s="77">
        <f t="shared" si="4"/>
        <v>49</v>
      </c>
      <c r="W14" s="77">
        <f t="shared" si="4"/>
        <v>49</v>
      </c>
      <c r="X14" s="77">
        <f t="shared" si="4"/>
        <v>50</v>
      </c>
      <c r="Y14" s="77">
        <f t="shared" si="4"/>
        <v>49</v>
      </c>
      <c r="Z14" s="77">
        <f t="shared" si="4"/>
        <v>49</v>
      </c>
      <c r="AA14" s="89">
        <f t="shared" si="4"/>
        <v>49</v>
      </c>
      <c r="AB14" s="76">
        <f t="shared" si="1"/>
        <v>0</v>
      </c>
      <c r="AC14" s="76">
        <f t="shared" si="2"/>
        <v>0</v>
      </c>
    </row>
    <row r="15" spans="2:31" s="14" customFormat="1" ht="18" customHeight="1" x14ac:dyDescent="0.2">
      <c r="B15" s="51" t="s">
        <v>50</v>
      </c>
      <c r="C15" s="68" t="s">
        <v>50</v>
      </c>
      <c r="D15" s="49">
        <v>11</v>
      </c>
      <c r="E15" s="49">
        <v>10.5</v>
      </c>
      <c r="F15" s="49">
        <v>11.4</v>
      </c>
      <c r="G15" s="49">
        <v>11.7</v>
      </c>
      <c r="H15" s="49">
        <v>12.9</v>
      </c>
      <c r="I15" s="49">
        <v>13.3</v>
      </c>
      <c r="J15" s="49">
        <v>13.2</v>
      </c>
      <c r="K15" s="49">
        <v>12.6</v>
      </c>
      <c r="L15" s="49">
        <v>12.9</v>
      </c>
      <c r="M15" s="49">
        <v>12.3</v>
      </c>
      <c r="O15" s="138"/>
      <c r="P15" s="22" t="s">
        <v>7</v>
      </c>
      <c r="Q15" s="16"/>
      <c r="R15" s="78">
        <f t="shared" si="4"/>
        <v>11</v>
      </c>
      <c r="S15" s="78">
        <f t="shared" si="4"/>
        <v>10.5</v>
      </c>
      <c r="T15" s="78">
        <f t="shared" si="4"/>
        <v>11.4</v>
      </c>
      <c r="U15" s="78">
        <f t="shared" si="4"/>
        <v>11.7</v>
      </c>
      <c r="V15" s="78">
        <f t="shared" si="4"/>
        <v>12.9</v>
      </c>
      <c r="W15" s="78">
        <f t="shared" si="4"/>
        <v>13.3</v>
      </c>
      <c r="X15" s="78">
        <f t="shared" si="4"/>
        <v>13.2</v>
      </c>
      <c r="Y15" s="78">
        <f t="shared" si="4"/>
        <v>12.6</v>
      </c>
      <c r="Z15" s="78">
        <f t="shared" si="4"/>
        <v>12.9</v>
      </c>
      <c r="AA15" s="87">
        <f t="shared" si="4"/>
        <v>12.3</v>
      </c>
      <c r="AB15" s="76">
        <f t="shared" si="1"/>
        <v>0.11818181818181825</v>
      </c>
      <c r="AC15" s="76">
        <f t="shared" si="2"/>
        <v>-7.5187969924812026E-2</v>
      </c>
    </row>
    <row r="16" spans="2:31" s="14" customFormat="1" ht="18" customHeight="1" x14ac:dyDescent="0.2">
      <c r="B16" s="51" t="s">
        <v>51</v>
      </c>
      <c r="C16" s="68" t="s">
        <v>51</v>
      </c>
      <c r="D16" s="48">
        <v>68</v>
      </c>
      <c r="E16" s="48">
        <v>62</v>
      </c>
      <c r="F16" s="48">
        <v>63</v>
      </c>
      <c r="G16" s="48">
        <v>64</v>
      </c>
      <c r="H16" s="48">
        <v>63</v>
      </c>
      <c r="I16" s="48">
        <v>63</v>
      </c>
      <c r="J16" s="48">
        <v>71</v>
      </c>
      <c r="K16" s="48">
        <v>73</v>
      </c>
      <c r="L16" s="48">
        <v>69</v>
      </c>
      <c r="M16" s="48">
        <v>55</v>
      </c>
      <c r="O16" s="138"/>
      <c r="P16" s="22" t="s">
        <v>13</v>
      </c>
      <c r="Q16" s="16"/>
      <c r="R16" s="78">
        <f ca="1">D26*OFFSET(T$109,MATCH($AC$1,$Q$109:$Q$110,0)-1,0)</f>
        <v>28.6</v>
      </c>
      <c r="S16" s="78">
        <f ca="1">E26*OFFSET(U$109,MATCH($AC$1,$Q$109:$Q$110,0)-1,0)</f>
        <v>26.1</v>
      </c>
      <c r="T16" s="78">
        <f ca="1">F26*OFFSET(V$109,MATCH($AC$1,$Q$109:$Q$110,0)-1,0)</f>
        <v>27.6</v>
      </c>
      <c r="U16" s="78">
        <f ca="1">G26*OFFSET(W$109,MATCH($AC$1,$Q$109:$Q$110,0)-1,0)</f>
        <v>29.6</v>
      </c>
      <c r="V16" s="78">
        <f t="shared" ref="V16:AA16" ca="1" si="5">H26*OFFSET(X$109,MATCH($AC$1,$Q$109:$Q$110,0)-1,0)</f>
        <v>30</v>
      </c>
      <c r="W16" s="78">
        <f t="shared" ca="1" si="5"/>
        <v>28.6</v>
      </c>
      <c r="X16" s="78">
        <f t="shared" ca="1" si="5"/>
        <v>30.1</v>
      </c>
      <c r="Y16" s="78">
        <f t="shared" ca="1" si="5"/>
        <v>27.7</v>
      </c>
      <c r="Z16" s="78">
        <f t="shared" ca="1" si="5"/>
        <v>32.200000000000003</v>
      </c>
      <c r="AA16" s="87">
        <f t="shared" ca="1" si="5"/>
        <v>31</v>
      </c>
      <c r="AB16" s="76">
        <f t="shared" ca="1" si="1"/>
        <v>8.3916083916083864E-2</v>
      </c>
      <c r="AC16" s="76">
        <f t="shared" ca="1" si="2"/>
        <v>8.3916083916083864E-2</v>
      </c>
    </row>
    <row r="17" spans="2:29" s="14" customFormat="1" ht="18" customHeight="1" x14ac:dyDescent="0.2">
      <c r="B17" s="51" t="s">
        <v>52</v>
      </c>
      <c r="C17" s="68" t="s">
        <v>52</v>
      </c>
      <c r="D17" s="49">
        <v>19.8</v>
      </c>
      <c r="E17" s="49">
        <v>23.6</v>
      </c>
      <c r="F17" s="49">
        <v>29.9</v>
      </c>
      <c r="G17" s="49">
        <v>31.1</v>
      </c>
      <c r="H17" s="49">
        <v>36.200000000000003</v>
      </c>
      <c r="I17" s="49">
        <v>33.9</v>
      </c>
      <c r="J17" s="49">
        <v>35.299999999999997</v>
      </c>
      <c r="K17" s="49">
        <v>39.1</v>
      </c>
      <c r="L17" s="49">
        <v>37.5</v>
      </c>
      <c r="M17" s="49">
        <v>32.799999999999997</v>
      </c>
      <c r="O17" s="138"/>
      <c r="P17" s="22" t="s">
        <v>9</v>
      </c>
      <c r="Q17" s="16"/>
      <c r="R17" s="77">
        <f t="shared" ref="R17:AA19" si="6">D16</f>
        <v>68</v>
      </c>
      <c r="S17" s="77">
        <f t="shared" si="6"/>
        <v>62</v>
      </c>
      <c r="T17" s="77">
        <f t="shared" si="6"/>
        <v>63</v>
      </c>
      <c r="U17" s="77">
        <f t="shared" si="6"/>
        <v>64</v>
      </c>
      <c r="V17" s="77">
        <f t="shared" si="6"/>
        <v>63</v>
      </c>
      <c r="W17" s="77">
        <f t="shared" si="6"/>
        <v>63</v>
      </c>
      <c r="X17" s="77">
        <f t="shared" si="6"/>
        <v>71</v>
      </c>
      <c r="Y17" s="77">
        <f t="shared" si="6"/>
        <v>73</v>
      </c>
      <c r="Z17" s="77">
        <f t="shared" si="6"/>
        <v>69</v>
      </c>
      <c r="AA17" s="89">
        <f t="shared" si="6"/>
        <v>55</v>
      </c>
      <c r="AB17" s="76">
        <f t="shared" si="1"/>
        <v>-0.19117647058823528</v>
      </c>
      <c r="AC17" s="76">
        <f t="shared" si="2"/>
        <v>-0.12698412698412698</v>
      </c>
    </row>
    <row r="18" spans="2:29" s="14" customFormat="1" ht="18" customHeight="1" x14ac:dyDescent="0.2">
      <c r="B18" s="51" t="s">
        <v>53</v>
      </c>
      <c r="C18" s="68" t="s">
        <v>53</v>
      </c>
      <c r="D18" s="50">
        <v>0.16</v>
      </c>
      <c r="E18" s="50">
        <v>0.17</v>
      </c>
      <c r="F18" s="50">
        <v>0.18</v>
      </c>
      <c r="G18" s="50">
        <v>0.18</v>
      </c>
      <c r="H18" s="50">
        <v>0.21</v>
      </c>
      <c r="I18" s="50">
        <v>0.21</v>
      </c>
      <c r="J18" s="50">
        <v>0.18</v>
      </c>
      <c r="K18" s="50">
        <v>0.17</v>
      </c>
      <c r="L18" s="50">
        <v>0.19</v>
      </c>
      <c r="M18" s="50">
        <v>0.22</v>
      </c>
      <c r="O18" s="138"/>
      <c r="P18" s="22" t="s">
        <v>14</v>
      </c>
      <c r="Q18" s="16"/>
      <c r="R18" s="77">
        <f t="shared" si="6"/>
        <v>19.8</v>
      </c>
      <c r="S18" s="77">
        <f t="shared" si="6"/>
        <v>23.6</v>
      </c>
      <c r="T18" s="77">
        <f t="shared" si="6"/>
        <v>29.9</v>
      </c>
      <c r="U18" s="77">
        <f t="shared" si="6"/>
        <v>31.1</v>
      </c>
      <c r="V18" s="77">
        <f t="shared" si="6"/>
        <v>36.200000000000003</v>
      </c>
      <c r="W18" s="77">
        <f t="shared" si="6"/>
        <v>33.9</v>
      </c>
      <c r="X18" s="77">
        <f t="shared" si="6"/>
        <v>35.299999999999997</v>
      </c>
      <c r="Y18" s="77">
        <f t="shared" si="6"/>
        <v>39.1</v>
      </c>
      <c r="Z18" s="77">
        <f t="shared" si="6"/>
        <v>37.5</v>
      </c>
      <c r="AA18" s="89">
        <f t="shared" si="6"/>
        <v>32.799999999999997</v>
      </c>
      <c r="AB18" s="76">
        <f t="shared" si="1"/>
        <v>0.65656565656565635</v>
      </c>
      <c r="AC18" s="76">
        <f t="shared" si="2"/>
        <v>-3.2448377581120985E-2</v>
      </c>
    </row>
    <row r="19" spans="2:29" s="14" customFormat="1" ht="18" customHeight="1" x14ac:dyDescent="0.2">
      <c r="B19" s="51" t="s">
        <v>54</v>
      </c>
      <c r="C19" s="68" t="s">
        <v>54</v>
      </c>
      <c r="D19" s="48">
        <v>2592</v>
      </c>
      <c r="E19" s="48">
        <v>2490</v>
      </c>
      <c r="F19" s="48">
        <v>2417</v>
      </c>
      <c r="G19" s="48">
        <v>2535</v>
      </c>
      <c r="H19" s="48">
        <v>2315</v>
      </c>
      <c r="I19" s="48">
        <v>2144</v>
      </c>
      <c r="J19" s="48">
        <v>2283</v>
      </c>
      <c r="K19" s="48">
        <v>2195</v>
      </c>
      <c r="L19" s="48">
        <v>2508</v>
      </c>
      <c r="M19" s="48">
        <v>2518</v>
      </c>
      <c r="O19" s="138"/>
      <c r="P19" s="22" t="s">
        <v>15</v>
      </c>
      <c r="Q19" s="16"/>
      <c r="R19" s="81">
        <f t="shared" si="6"/>
        <v>0.16</v>
      </c>
      <c r="S19" s="81">
        <f t="shared" si="6"/>
        <v>0.17</v>
      </c>
      <c r="T19" s="81">
        <f t="shared" si="6"/>
        <v>0.18</v>
      </c>
      <c r="U19" s="81">
        <f t="shared" si="6"/>
        <v>0.18</v>
      </c>
      <c r="V19" s="81">
        <f t="shared" si="6"/>
        <v>0.21</v>
      </c>
      <c r="W19" s="81">
        <f t="shared" si="6"/>
        <v>0.21</v>
      </c>
      <c r="X19" s="81">
        <f t="shared" si="6"/>
        <v>0.18</v>
      </c>
      <c r="Y19" s="81">
        <f t="shared" si="6"/>
        <v>0.17</v>
      </c>
      <c r="Z19" s="81">
        <f t="shared" si="6"/>
        <v>0.19</v>
      </c>
      <c r="AA19" s="24">
        <f t="shared" si="6"/>
        <v>0.22</v>
      </c>
      <c r="AB19" s="76">
        <f t="shared" si="1"/>
        <v>0.375</v>
      </c>
      <c r="AC19" s="76">
        <f t="shared" si="2"/>
        <v>4.7619047619047665E-2</v>
      </c>
    </row>
    <row r="20" spans="2:29" s="14" customFormat="1" ht="18" customHeight="1" x14ac:dyDescent="0.2">
      <c r="B20" s="51" t="s">
        <v>18</v>
      </c>
      <c r="C20" s="68" t="s">
        <v>18</v>
      </c>
      <c r="D20" s="50">
        <v>2.19</v>
      </c>
      <c r="E20" s="50">
        <v>2.2599999999999998</v>
      </c>
      <c r="F20" s="50">
        <v>2.39</v>
      </c>
      <c r="G20" s="50">
        <v>2.44</v>
      </c>
      <c r="H20" s="50">
        <v>2.68</v>
      </c>
      <c r="I20" s="50">
        <v>2.77</v>
      </c>
      <c r="J20" s="50">
        <v>2.4300000000000002</v>
      </c>
      <c r="K20" s="50">
        <v>2.27</v>
      </c>
      <c r="L20" s="50">
        <v>2.41</v>
      </c>
      <c r="M20" s="50">
        <v>2.86</v>
      </c>
      <c r="O20" s="139"/>
      <c r="P20" s="25" t="s">
        <v>16</v>
      </c>
      <c r="Q20" s="26"/>
      <c r="R20" s="82">
        <f ca="1">D19*OFFSET(T$109,MATCH($AC$1,$Q$109:$Q$110,0)-1,0)</f>
        <v>2592</v>
      </c>
      <c r="S20" s="82">
        <f ca="1">E19*OFFSET(U$109,MATCH($AC$1,$Q$109:$Q$110,0)-1,0)</f>
        <v>2490</v>
      </c>
      <c r="T20" s="82">
        <f ca="1">F19*OFFSET(V$109,MATCH($AC$1,$Q$109:$Q$110,0)-1,0)</f>
        <v>2417</v>
      </c>
      <c r="U20" s="82">
        <f ca="1">G19*OFFSET(W$109,MATCH($AC$1,$Q$109:$Q$110,0)-1,0)</f>
        <v>2535</v>
      </c>
      <c r="V20" s="82">
        <f t="shared" ref="V20:AA20" ca="1" si="7">H19*OFFSET(X$109,MATCH($AC$1,$Q$109:$Q$110,0)-1,0)</f>
        <v>2315</v>
      </c>
      <c r="W20" s="82">
        <f t="shared" ca="1" si="7"/>
        <v>2144</v>
      </c>
      <c r="X20" s="82">
        <f t="shared" ca="1" si="7"/>
        <v>2283</v>
      </c>
      <c r="Y20" s="82">
        <f t="shared" ca="1" si="7"/>
        <v>2195</v>
      </c>
      <c r="Z20" s="82">
        <f t="shared" ca="1" si="7"/>
        <v>2508</v>
      </c>
      <c r="AA20" s="88">
        <f t="shared" ca="1" si="7"/>
        <v>2518</v>
      </c>
      <c r="AB20" s="79">
        <f t="shared" ca="1" si="1"/>
        <v>-2.8549382716049381E-2</v>
      </c>
      <c r="AC20" s="79">
        <f t="shared" ca="1" si="2"/>
        <v>0.17444029850746268</v>
      </c>
    </row>
    <row r="21" spans="2:29" s="14" customFormat="1" ht="18" customHeight="1" x14ac:dyDescent="0.2">
      <c r="B21" s="51" t="s">
        <v>19</v>
      </c>
      <c r="C21" s="68" t="s">
        <v>19</v>
      </c>
      <c r="D21" s="50">
        <v>5.67</v>
      </c>
      <c r="E21" s="50">
        <v>5.62</v>
      </c>
      <c r="F21" s="50">
        <v>5.79</v>
      </c>
      <c r="G21" s="50">
        <v>6.19</v>
      </c>
      <c r="H21" s="50">
        <v>6.22</v>
      </c>
      <c r="I21" s="50">
        <v>5.95</v>
      </c>
      <c r="J21" s="50">
        <v>5.54</v>
      </c>
      <c r="K21" s="50">
        <v>4.9800000000000004</v>
      </c>
      <c r="L21" s="50">
        <v>6.04</v>
      </c>
      <c r="M21" s="50">
        <v>7.2</v>
      </c>
      <c r="O21" s="140" t="s">
        <v>17</v>
      </c>
      <c r="P21" s="19" t="s">
        <v>18</v>
      </c>
      <c r="Q21" s="16"/>
      <c r="R21" s="83">
        <f>D20</f>
        <v>2.19</v>
      </c>
      <c r="S21" s="83">
        <f>E20</f>
        <v>2.2599999999999998</v>
      </c>
      <c r="T21" s="83">
        <f>F20</f>
        <v>2.39</v>
      </c>
      <c r="U21" s="83">
        <f>G20</f>
        <v>2.44</v>
      </c>
      <c r="V21" s="83">
        <f t="shared" ref="V21:AA21" si="8">H20</f>
        <v>2.68</v>
      </c>
      <c r="W21" s="83">
        <f t="shared" si="8"/>
        <v>2.77</v>
      </c>
      <c r="X21" s="83">
        <f t="shared" si="8"/>
        <v>2.4300000000000002</v>
      </c>
      <c r="Y21" s="83">
        <f t="shared" si="8"/>
        <v>2.27</v>
      </c>
      <c r="Z21" s="83">
        <f t="shared" si="8"/>
        <v>2.41</v>
      </c>
      <c r="AA21" s="29">
        <f t="shared" si="8"/>
        <v>2.86</v>
      </c>
      <c r="AB21" s="94">
        <f t="shared" si="1"/>
        <v>0.30593607305936071</v>
      </c>
      <c r="AC21" s="94">
        <f t="shared" si="2"/>
        <v>3.2490974729241826E-2</v>
      </c>
    </row>
    <row r="22" spans="2:29" s="14" customFormat="1" ht="18" customHeight="1" x14ac:dyDescent="0.2">
      <c r="B22" s="51" t="s">
        <v>55</v>
      </c>
      <c r="C22" s="68" t="s">
        <v>55</v>
      </c>
      <c r="D22" s="50">
        <v>4.58</v>
      </c>
      <c r="E22" s="50">
        <v>4.09</v>
      </c>
      <c r="F22" s="50">
        <v>4.58</v>
      </c>
      <c r="G22" s="50">
        <v>4.9800000000000004</v>
      </c>
      <c r="H22" s="50">
        <v>5.22</v>
      </c>
      <c r="I22" s="50">
        <v>4.95</v>
      </c>
      <c r="J22" s="50">
        <v>4.62</v>
      </c>
      <c r="K22" s="50">
        <v>4.1500000000000004</v>
      </c>
      <c r="L22" s="50">
        <v>4.47</v>
      </c>
      <c r="M22" s="50">
        <v>5.35</v>
      </c>
      <c r="O22" s="140"/>
      <c r="P22" s="22" t="s">
        <v>19</v>
      </c>
      <c r="Q22" s="16"/>
      <c r="R22" s="81">
        <f t="shared" ref="R22:AA39" ca="1" si="9">D21*OFFSET(T$109,MATCH($AC$1,$Q$109:$Q$110,0)-1,0)</f>
        <v>5.67</v>
      </c>
      <c r="S22" s="81">
        <f t="shared" ca="1" si="9"/>
        <v>5.62</v>
      </c>
      <c r="T22" s="81">
        <f t="shared" ca="1" si="9"/>
        <v>5.79</v>
      </c>
      <c r="U22" s="81">
        <f t="shared" ca="1" si="9"/>
        <v>6.19</v>
      </c>
      <c r="V22" s="81">
        <f t="shared" ca="1" si="9"/>
        <v>6.22</v>
      </c>
      <c r="W22" s="81">
        <f t="shared" ca="1" si="9"/>
        <v>5.95</v>
      </c>
      <c r="X22" s="81">
        <f t="shared" ca="1" si="9"/>
        <v>5.54</v>
      </c>
      <c r="Y22" s="81">
        <f t="shared" ca="1" si="9"/>
        <v>4.9800000000000004</v>
      </c>
      <c r="Z22" s="81">
        <f t="shared" ca="1" si="9"/>
        <v>6.04</v>
      </c>
      <c r="AA22" s="24">
        <f t="shared" ca="1" si="9"/>
        <v>7.2</v>
      </c>
      <c r="AB22" s="76">
        <f t="shared" ca="1" si="1"/>
        <v>0.26984126984126988</v>
      </c>
      <c r="AC22" s="76">
        <f t="shared" ca="1" si="2"/>
        <v>0.21008403361344538</v>
      </c>
    </row>
    <row r="23" spans="2:29" s="14" customFormat="1" ht="18" customHeight="1" x14ac:dyDescent="0.2">
      <c r="B23" s="51" t="s">
        <v>20</v>
      </c>
      <c r="C23" s="68" t="s">
        <v>20</v>
      </c>
      <c r="D23" s="50">
        <v>1.35</v>
      </c>
      <c r="E23" s="50">
        <v>1.72</v>
      </c>
      <c r="F23" s="50">
        <v>1.41</v>
      </c>
      <c r="G23" s="50">
        <v>1.49</v>
      </c>
      <c r="H23" s="50">
        <v>1.35</v>
      </c>
      <c r="I23" s="50">
        <v>1.35</v>
      </c>
      <c r="J23" s="50">
        <v>1.27</v>
      </c>
      <c r="K23" s="50">
        <v>0.96</v>
      </c>
      <c r="L23" s="50">
        <v>1.88</v>
      </c>
      <c r="M23" s="50">
        <v>2.23</v>
      </c>
      <c r="O23" s="140"/>
      <c r="P23" s="22" t="s">
        <v>73</v>
      </c>
      <c r="Q23" s="16"/>
      <c r="R23" s="81">
        <f t="shared" ca="1" si="9"/>
        <v>4.58</v>
      </c>
      <c r="S23" s="81">
        <f t="shared" ca="1" si="9"/>
        <v>4.09</v>
      </c>
      <c r="T23" s="81">
        <f t="shared" ca="1" si="9"/>
        <v>4.58</v>
      </c>
      <c r="U23" s="81">
        <f t="shared" ca="1" si="9"/>
        <v>4.9800000000000004</v>
      </c>
      <c r="V23" s="81">
        <f t="shared" ca="1" si="9"/>
        <v>5.22</v>
      </c>
      <c r="W23" s="81">
        <f t="shared" ca="1" si="9"/>
        <v>4.95</v>
      </c>
      <c r="X23" s="81">
        <f t="shared" ca="1" si="9"/>
        <v>4.62</v>
      </c>
      <c r="Y23" s="81">
        <f t="shared" ca="1" si="9"/>
        <v>4.1500000000000004</v>
      </c>
      <c r="Z23" s="81">
        <f t="shared" ca="1" si="9"/>
        <v>4.47</v>
      </c>
      <c r="AA23" s="24">
        <f t="shared" ca="1" si="9"/>
        <v>5.35</v>
      </c>
      <c r="AB23" s="76">
        <f t="shared" ca="1" si="1"/>
        <v>0.16812227074235797</v>
      </c>
      <c r="AC23" s="76">
        <f t="shared" ca="1" si="2"/>
        <v>8.0808080808080704E-2</v>
      </c>
    </row>
    <row r="24" spans="2:29" s="14" customFormat="1" ht="18" customHeight="1" x14ac:dyDescent="0.2">
      <c r="B24" s="51" t="s">
        <v>56</v>
      </c>
      <c r="C24" s="68" t="s">
        <v>56</v>
      </c>
      <c r="D24" s="49">
        <v>55.5</v>
      </c>
      <c r="E24" s="49">
        <v>47.4</v>
      </c>
      <c r="F24" s="49">
        <v>49.9</v>
      </c>
      <c r="G24" s="49">
        <v>51.4</v>
      </c>
      <c r="H24" s="49">
        <v>58.3</v>
      </c>
      <c r="I24" s="49">
        <v>57.2</v>
      </c>
      <c r="J24" s="49">
        <v>54.8</v>
      </c>
      <c r="K24" s="49">
        <v>46.9</v>
      </c>
      <c r="L24" s="49">
        <v>54.6</v>
      </c>
      <c r="M24" s="49">
        <v>64.8</v>
      </c>
      <c r="O24" s="140"/>
      <c r="P24" s="22" t="s">
        <v>20</v>
      </c>
      <c r="Q24" s="16"/>
      <c r="R24" s="81">
        <f t="shared" ca="1" si="9"/>
        <v>1.35</v>
      </c>
      <c r="S24" s="81">
        <f t="shared" ca="1" si="9"/>
        <v>1.72</v>
      </c>
      <c r="T24" s="81">
        <f t="shared" ca="1" si="9"/>
        <v>1.41</v>
      </c>
      <c r="U24" s="81">
        <f t="shared" ca="1" si="9"/>
        <v>1.49</v>
      </c>
      <c r="V24" s="81">
        <f t="shared" ca="1" si="9"/>
        <v>1.35</v>
      </c>
      <c r="W24" s="81">
        <f t="shared" ca="1" si="9"/>
        <v>1.35</v>
      </c>
      <c r="X24" s="81">
        <f t="shared" ca="1" si="9"/>
        <v>1.27</v>
      </c>
      <c r="Y24" s="81">
        <f t="shared" ca="1" si="9"/>
        <v>0.96</v>
      </c>
      <c r="Z24" s="81">
        <f t="shared" ca="1" si="9"/>
        <v>1.88</v>
      </c>
      <c r="AA24" s="24">
        <f t="shared" ca="1" si="9"/>
        <v>2.23</v>
      </c>
      <c r="AB24" s="76">
        <f t="shared" ca="1" si="1"/>
        <v>0.65185185185185168</v>
      </c>
      <c r="AC24" s="76">
        <f t="shared" ca="1" si="2"/>
        <v>0.65185185185185168</v>
      </c>
    </row>
    <row r="25" spans="2:29" s="14" customFormat="1" ht="18" customHeight="1" x14ac:dyDescent="0.2">
      <c r="B25" s="51" t="s">
        <v>22</v>
      </c>
      <c r="C25" s="68" t="s">
        <v>22</v>
      </c>
      <c r="D25" s="49">
        <v>13.2</v>
      </c>
      <c r="E25" s="49">
        <v>14.5</v>
      </c>
      <c r="F25" s="49">
        <v>12.1</v>
      </c>
      <c r="G25" s="49">
        <v>12.3</v>
      </c>
      <c r="H25" s="49">
        <v>12.7</v>
      </c>
      <c r="I25" s="49">
        <v>13</v>
      </c>
      <c r="J25" s="49">
        <v>12.5</v>
      </c>
      <c r="K25" s="49">
        <v>9</v>
      </c>
      <c r="L25" s="49">
        <v>17</v>
      </c>
      <c r="M25" s="49">
        <v>20</v>
      </c>
      <c r="O25" s="140"/>
      <c r="P25" s="22" t="s">
        <v>21</v>
      </c>
      <c r="Q25" s="16"/>
      <c r="R25" s="78">
        <f t="shared" ca="1" si="9"/>
        <v>55.5</v>
      </c>
      <c r="S25" s="78">
        <f t="shared" ca="1" si="9"/>
        <v>47.4</v>
      </c>
      <c r="T25" s="78">
        <f t="shared" ca="1" si="9"/>
        <v>49.9</v>
      </c>
      <c r="U25" s="78">
        <f t="shared" ca="1" si="9"/>
        <v>51.4</v>
      </c>
      <c r="V25" s="78">
        <f t="shared" ca="1" si="9"/>
        <v>58.3</v>
      </c>
      <c r="W25" s="78">
        <f t="shared" ca="1" si="9"/>
        <v>57.2</v>
      </c>
      <c r="X25" s="78">
        <f t="shared" ca="1" si="9"/>
        <v>54.8</v>
      </c>
      <c r="Y25" s="78">
        <f t="shared" ca="1" si="9"/>
        <v>46.9</v>
      </c>
      <c r="Z25" s="78">
        <f t="shared" ca="1" si="9"/>
        <v>54.6</v>
      </c>
      <c r="AA25" s="87">
        <f t="shared" ca="1" si="9"/>
        <v>64.8</v>
      </c>
      <c r="AB25" s="76">
        <f t="shared" ca="1" si="1"/>
        <v>0.16756756756756752</v>
      </c>
      <c r="AC25" s="76">
        <f t="shared" ca="1" si="2"/>
        <v>0.13286713286713275</v>
      </c>
    </row>
    <row r="26" spans="2:29" s="14" customFormat="1" ht="18" customHeight="1" x14ac:dyDescent="0.2">
      <c r="B26" s="51" t="s">
        <v>57</v>
      </c>
      <c r="C26" s="68" t="s">
        <v>57</v>
      </c>
      <c r="D26" s="49">
        <v>28.6</v>
      </c>
      <c r="E26" s="49">
        <v>26.1</v>
      </c>
      <c r="F26" s="49">
        <v>27.6</v>
      </c>
      <c r="G26" s="49">
        <v>29.6</v>
      </c>
      <c r="H26" s="49">
        <v>30</v>
      </c>
      <c r="I26" s="49">
        <v>28.6</v>
      </c>
      <c r="J26" s="49">
        <v>30.1</v>
      </c>
      <c r="K26" s="49">
        <v>27.7</v>
      </c>
      <c r="L26" s="49">
        <v>32.200000000000003</v>
      </c>
      <c r="M26" s="49">
        <v>31</v>
      </c>
      <c r="O26" s="141"/>
      <c r="P26" s="22" t="s">
        <v>22</v>
      </c>
      <c r="Q26" s="26"/>
      <c r="R26" s="81">
        <f t="shared" ca="1" si="9"/>
        <v>13.2</v>
      </c>
      <c r="S26" s="81">
        <f t="shared" ca="1" si="9"/>
        <v>14.5</v>
      </c>
      <c r="T26" s="81">
        <f t="shared" ca="1" si="9"/>
        <v>12.1</v>
      </c>
      <c r="U26" s="81">
        <f t="shared" ca="1" si="9"/>
        <v>12.3</v>
      </c>
      <c r="V26" s="81">
        <f t="shared" ca="1" si="9"/>
        <v>12.7</v>
      </c>
      <c r="W26" s="81">
        <f t="shared" ca="1" si="9"/>
        <v>13</v>
      </c>
      <c r="X26" s="81">
        <f t="shared" ca="1" si="9"/>
        <v>12.5</v>
      </c>
      <c r="Y26" s="81">
        <f t="shared" ca="1" si="9"/>
        <v>9</v>
      </c>
      <c r="Z26" s="81">
        <f t="shared" ca="1" si="9"/>
        <v>17</v>
      </c>
      <c r="AA26" s="24">
        <f t="shared" ca="1" si="9"/>
        <v>20</v>
      </c>
      <c r="AB26" s="79">
        <f t="shared" ca="1" si="1"/>
        <v>0.51515151515151525</v>
      </c>
      <c r="AC26" s="79">
        <f t="shared" ca="1" si="2"/>
        <v>0.53846153846153844</v>
      </c>
    </row>
    <row r="27" spans="2:29" s="14" customFormat="1" ht="18" customHeight="1" x14ac:dyDescent="0.2">
      <c r="B27" s="51" t="s">
        <v>58</v>
      </c>
      <c r="C27" s="68" t="s">
        <v>58</v>
      </c>
      <c r="D27" s="49">
        <v>1.3</v>
      </c>
      <c r="E27" s="49">
        <v>0.9</v>
      </c>
      <c r="F27" s="49">
        <v>0.9</v>
      </c>
      <c r="G27" s="49">
        <v>1.3</v>
      </c>
      <c r="H27" s="49">
        <v>1.7</v>
      </c>
      <c r="I27" s="49">
        <v>1.7</v>
      </c>
      <c r="J27" s="49">
        <v>1.9</v>
      </c>
      <c r="K27" s="49">
        <v>0.7</v>
      </c>
      <c r="L27" s="49">
        <v>1.7</v>
      </c>
      <c r="M27" s="49">
        <v>1.6</v>
      </c>
      <c r="O27" s="142" t="s">
        <v>23</v>
      </c>
      <c r="P27" s="19" t="s">
        <v>13</v>
      </c>
      <c r="Q27" s="16"/>
      <c r="R27" s="80">
        <f t="shared" ca="1" si="9"/>
        <v>28.6</v>
      </c>
      <c r="S27" s="80">
        <f t="shared" ca="1" si="9"/>
        <v>26.1</v>
      </c>
      <c r="T27" s="80">
        <f t="shared" ca="1" si="9"/>
        <v>27.6</v>
      </c>
      <c r="U27" s="80">
        <f t="shared" ca="1" si="9"/>
        <v>29.6</v>
      </c>
      <c r="V27" s="80">
        <f t="shared" ca="1" si="9"/>
        <v>30</v>
      </c>
      <c r="W27" s="80">
        <f t="shared" ca="1" si="9"/>
        <v>28.6</v>
      </c>
      <c r="X27" s="80">
        <f t="shared" ca="1" si="9"/>
        <v>30.1</v>
      </c>
      <c r="Y27" s="80">
        <f t="shared" ca="1" si="9"/>
        <v>27.7</v>
      </c>
      <c r="Z27" s="80">
        <f t="shared" ca="1" si="9"/>
        <v>32.200000000000003</v>
      </c>
      <c r="AA27" s="21">
        <f t="shared" ca="1" si="9"/>
        <v>31</v>
      </c>
      <c r="AB27" s="76">
        <f t="shared" ca="1" si="1"/>
        <v>8.3916083916083864E-2</v>
      </c>
      <c r="AC27" s="76">
        <f t="shared" ca="1" si="2"/>
        <v>8.3916083916083864E-2</v>
      </c>
    </row>
    <row r="28" spans="2:29" s="14" customFormat="1" ht="18" customHeight="1" x14ac:dyDescent="0.2">
      <c r="B28" s="51" t="s">
        <v>59</v>
      </c>
      <c r="C28" s="68" t="s">
        <v>59</v>
      </c>
      <c r="D28" s="49">
        <v>29.9</v>
      </c>
      <c r="E28" s="49">
        <v>27</v>
      </c>
      <c r="F28" s="49">
        <v>28.5</v>
      </c>
      <c r="G28" s="49">
        <v>30.9</v>
      </c>
      <c r="H28" s="49">
        <v>31.7</v>
      </c>
      <c r="I28" s="49">
        <v>30.3</v>
      </c>
      <c r="J28" s="49">
        <v>31.9</v>
      </c>
      <c r="K28" s="49">
        <v>28.5</v>
      </c>
      <c r="L28" s="49">
        <v>33.9</v>
      </c>
      <c r="M28" s="49">
        <v>32.6</v>
      </c>
      <c r="O28" s="143"/>
      <c r="P28" s="22" t="s">
        <v>24</v>
      </c>
      <c r="Q28" s="16"/>
      <c r="R28" s="78">
        <f t="shared" ca="1" si="9"/>
        <v>1.3</v>
      </c>
      <c r="S28" s="78">
        <f t="shared" ca="1" si="9"/>
        <v>0.9</v>
      </c>
      <c r="T28" s="78">
        <f t="shared" ca="1" si="9"/>
        <v>0.9</v>
      </c>
      <c r="U28" s="78">
        <f t="shared" ca="1" si="9"/>
        <v>1.3</v>
      </c>
      <c r="V28" s="78">
        <f t="shared" ca="1" si="9"/>
        <v>1.7</v>
      </c>
      <c r="W28" s="78">
        <f t="shared" ca="1" si="9"/>
        <v>1.7</v>
      </c>
      <c r="X28" s="78">
        <f t="shared" ca="1" si="9"/>
        <v>1.9</v>
      </c>
      <c r="Y28" s="78">
        <f t="shared" ca="1" si="9"/>
        <v>0.7</v>
      </c>
      <c r="Z28" s="78">
        <f t="shared" ca="1" si="9"/>
        <v>1.7</v>
      </c>
      <c r="AA28" s="87">
        <f t="shared" ca="1" si="9"/>
        <v>1.6</v>
      </c>
      <c r="AB28" s="76">
        <f t="shared" ca="1" si="1"/>
        <v>0.23076923076923078</v>
      </c>
      <c r="AC28" s="76">
        <f t="shared" ca="1" si="2"/>
        <v>-5.8823529411764629E-2</v>
      </c>
    </row>
    <row r="29" spans="2:29" s="14" customFormat="1" ht="18" customHeight="1" x14ac:dyDescent="0.2">
      <c r="B29" s="51" t="s">
        <v>60</v>
      </c>
      <c r="C29" s="68" t="s">
        <v>60</v>
      </c>
      <c r="D29" s="49">
        <v>4.7</v>
      </c>
      <c r="E29" s="49">
        <v>2.9</v>
      </c>
      <c r="F29" s="49">
        <v>3.8</v>
      </c>
      <c r="G29" s="49">
        <v>5</v>
      </c>
      <c r="H29" s="49">
        <v>5</v>
      </c>
      <c r="I29" s="49">
        <v>4.8</v>
      </c>
      <c r="J29" s="49">
        <v>4.8</v>
      </c>
      <c r="K29" s="49">
        <v>3.5</v>
      </c>
      <c r="L29" s="49">
        <v>3.1</v>
      </c>
      <c r="M29" s="49">
        <v>3</v>
      </c>
      <c r="O29" s="143"/>
      <c r="P29" s="30" t="s">
        <v>25</v>
      </c>
      <c r="Q29" s="16"/>
      <c r="R29" s="84">
        <f t="shared" ca="1" si="9"/>
        <v>29.9</v>
      </c>
      <c r="S29" s="84">
        <f t="shared" ca="1" si="9"/>
        <v>27</v>
      </c>
      <c r="T29" s="84">
        <f t="shared" ca="1" si="9"/>
        <v>28.5</v>
      </c>
      <c r="U29" s="84">
        <f t="shared" ca="1" si="9"/>
        <v>30.9</v>
      </c>
      <c r="V29" s="84">
        <f t="shared" ca="1" si="9"/>
        <v>31.7</v>
      </c>
      <c r="W29" s="84">
        <f t="shared" ca="1" si="9"/>
        <v>30.3</v>
      </c>
      <c r="X29" s="84">
        <f t="shared" ca="1" si="9"/>
        <v>31.9</v>
      </c>
      <c r="Y29" s="84">
        <f t="shared" ca="1" si="9"/>
        <v>28.5</v>
      </c>
      <c r="Z29" s="84">
        <f t="shared" ca="1" si="9"/>
        <v>33.9</v>
      </c>
      <c r="AA29" s="32">
        <f t="shared" ca="1" si="9"/>
        <v>32.6</v>
      </c>
      <c r="AB29" s="33">
        <f t="shared" ca="1" si="1"/>
        <v>9.0301003344481698E-2</v>
      </c>
      <c r="AC29" s="33">
        <f t="shared" ca="1" si="2"/>
        <v>7.5907590759075924E-2</v>
      </c>
    </row>
    <row r="30" spans="2:29" s="14" customFormat="1" ht="18" customHeight="1" x14ac:dyDescent="0.2">
      <c r="B30" s="51" t="s">
        <v>61</v>
      </c>
      <c r="C30" s="68" t="s">
        <v>61</v>
      </c>
      <c r="D30" s="49">
        <v>9</v>
      </c>
      <c r="E30" s="49">
        <v>7.5</v>
      </c>
      <c r="F30" s="49">
        <v>7.7</v>
      </c>
      <c r="G30" s="49">
        <v>7.7</v>
      </c>
      <c r="H30" s="49">
        <v>8.3000000000000007</v>
      </c>
      <c r="I30" s="49">
        <v>7.8</v>
      </c>
      <c r="J30" s="49">
        <v>8.5</v>
      </c>
      <c r="K30" s="49">
        <v>8.1999999999999993</v>
      </c>
      <c r="L30" s="49">
        <v>8.8000000000000007</v>
      </c>
      <c r="M30" s="49">
        <v>8.4</v>
      </c>
      <c r="O30" s="143"/>
      <c r="P30" s="22" t="s">
        <v>26</v>
      </c>
      <c r="Q30" s="16"/>
      <c r="R30" s="78">
        <f t="shared" ca="1" si="9"/>
        <v>4.7</v>
      </c>
      <c r="S30" s="78">
        <f t="shared" ca="1" si="9"/>
        <v>2.9</v>
      </c>
      <c r="T30" s="78">
        <f t="shared" ca="1" si="9"/>
        <v>3.8</v>
      </c>
      <c r="U30" s="78">
        <f t="shared" ca="1" si="9"/>
        <v>5</v>
      </c>
      <c r="V30" s="78">
        <f t="shared" ca="1" si="9"/>
        <v>5</v>
      </c>
      <c r="W30" s="78">
        <f t="shared" ca="1" si="9"/>
        <v>4.8</v>
      </c>
      <c r="X30" s="78">
        <f t="shared" ca="1" si="9"/>
        <v>4.8</v>
      </c>
      <c r="Y30" s="78">
        <f t="shared" ca="1" si="9"/>
        <v>3.5</v>
      </c>
      <c r="Z30" s="78">
        <f t="shared" ca="1" si="9"/>
        <v>3.1</v>
      </c>
      <c r="AA30" s="87">
        <f t="shared" ca="1" si="9"/>
        <v>3</v>
      </c>
      <c r="AB30" s="76">
        <f t="shared" ca="1" si="1"/>
        <v>-0.36170212765957449</v>
      </c>
      <c r="AC30" s="76">
        <f t="shared" ca="1" si="2"/>
        <v>-0.375</v>
      </c>
    </row>
    <row r="31" spans="2:29" s="14" customFormat="1" ht="18" customHeight="1" x14ac:dyDescent="0.2">
      <c r="B31" s="51" t="s">
        <v>62</v>
      </c>
      <c r="C31" s="68" t="s">
        <v>62</v>
      </c>
      <c r="D31" s="49">
        <v>3.2</v>
      </c>
      <c r="E31" s="49">
        <v>3.2</v>
      </c>
      <c r="F31" s="49">
        <v>4</v>
      </c>
      <c r="G31" s="49">
        <v>4.7</v>
      </c>
      <c r="H31" s="49">
        <v>5.0999999999999996</v>
      </c>
      <c r="I31" s="49">
        <v>5.0999999999999996</v>
      </c>
      <c r="J31" s="49">
        <v>4.9000000000000004</v>
      </c>
      <c r="K31" s="49">
        <v>4.7</v>
      </c>
      <c r="L31" s="49">
        <v>5.4</v>
      </c>
      <c r="M31" s="49">
        <v>5.3</v>
      </c>
      <c r="O31" s="143"/>
      <c r="P31" s="22" t="s">
        <v>27</v>
      </c>
      <c r="Q31" s="16"/>
      <c r="R31" s="78">
        <f t="shared" ca="1" si="9"/>
        <v>9</v>
      </c>
      <c r="S31" s="78">
        <f t="shared" ca="1" si="9"/>
        <v>7.5</v>
      </c>
      <c r="T31" s="78">
        <f t="shared" ca="1" si="9"/>
        <v>7.7</v>
      </c>
      <c r="U31" s="78">
        <f t="shared" ca="1" si="9"/>
        <v>7.7</v>
      </c>
      <c r="V31" s="78">
        <f t="shared" ca="1" si="9"/>
        <v>8.3000000000000007</v>
      </c>
      <c r="W31" s="78">
        <f t="shared" ca="1" si="9"/>
        <v>7.8</v>
      </c>
      <c r="X31" s="78">
        <f t="shared" ca="1" si="9"/>
        <v>8.5</v>
      </c>
      <c r="Y31" s="78">
        <f t="shared" ca="1" si="9"/>
        <v>8.1999999999999993</v>
      </c>
      <c r="Z31" s="78">
        <f t="shared" ca="1" si="9"/>
        <v>8.8000000000000007</v>
      </c>
      <c r="AA31" s="87">
        <f t="shared" ca="1" si="9"/>
        <v>8.4</v>
      </c>
      <c r="AB31" s="76">
        <f t="shared" ca="1" si="1"/>
        <v>-6.6666666666666624E-2</v>
      </c>
      <c r="AC31" s="76">
        <f t="shared" ca="1" si="2"/>
        <v>7.6923076923076997E-2</v>
      </c>
    </row>
    <row r="32" spans="2:29" s="14" customFormat="1" ht="18" customHeight="1" x14ac:dyDescent="0.2">
      <c r="B32" s="51" t="s">
        <v>63</v>
      </c>
      <c r="C32" s="68" t="s">
        <v>63</v>
      </c>
      <c r="D32" s="49">
        <v>16.899999999999999</v>
      </c>
      <c r="E32" s="49">
        <v>13.6</v>
      </c>
      <c r="F32" s="49">
        <v>15.4</v>
      </c>
      <c r="G32" s="49">
        <v>17.3</v>
      </c>
      <c r="H32" s="49">
        <v>18.5</v>
      </c>
      <c r="I32" s="49">
        <v>17.7</v>
      </c>
      <c r="J32" s="49">
        <v>18.3</v>
      </c>
      <c r="K32" s="49">
        <v>16.5</v>
      </c>
      <c r="L32" s="49">
        <v>17.3</v>
      </c>
      <c r="M32" s="49">
        <v>16.7</v>
      </c>
      <c r="O32" s="143"/>
      <c r="P32" s="22" t="s">
        <v>28</v>
      </c>
      <c r="Q32" s="16"/>
      <c r="R32" s="78">
        <f t="shared" ca="1" si="9"/>
        <v>3.2</v>
      </c>
      <c r="S32" s="78">
        <f t="shared" ca="1" si="9"/>
        <v>3.2</v>
      </c>
      <c r="T32" s="78">
        <f t="shared" ca="1" si="9"/>
        <v>4</v>
      </c>
      <c r="U32" s="78">
        <f t="shared" ca="1" si="9"/>
        <v>4.7</v>
      </c>
      <c r="V32" s="78">
        <f t="shared" ca="1" si="9"/>
        <v>5.0999999999999996</v>
      </c>
      <c r="W32" s="78">
        <f t="shared" ca="1" si="9"/>
        <v>5.0999999999999996</v>
      </c>
      <c r="X32" s="78">
        <f t="shared" ca="1" si="9"/>
        <v>4.9000000000000004</v>
      </c>
      <c r="Y32" s="78">
        <f t="shared" ca="1" si="9"/>
        <v>4.7</v>
      </c>
      <c r="Z32" s="78">
        <f t="shared" ca="1" si="9"/>
        <v>5.4</v>
      </c>
      <c r="AA32" s="87">
        <f t="shared" ca="1" si="9"/>
        <v>5.3</v>
      </c>
      <c r="AB32" s="76">
        <f t="shared" ca="1" si="1"/>
        <v>0.65624999999999989</v>
      </c>
      <c r="AC32" s="76">
        <f t="shared" ca="1" si="2"/>
        <v>3.9215686274509838E-2</v>
      </c>
    </row>
    <row r="33" spans="2:29" s="14" customFormat="1" ht="18" customHeight="1" x14ac:dyDescent="0.2">
      <c r="B33" s="51" t="s">
        <v>64</v>
      </c>
      <c r="C33" s="68" t="s">
        <v>64</v>
      </c>
      <c r="D33" s="49">
        <v>6.2</v>
      </c>
      <c r="E33" s="49">
        <v>5.4</v>
      </c>
      <c r="F33" s="49">
        <v>6.4</v>
      </c>
      <c r="G33" s="49">
        <v>6.5</v>
      </c>
      <c r="H33" s="49">
        <v>6.7</v>
      </c>
      <c r="I33" s="49">
        <v>6.1</v>
      </c>
      <c r="J33" s="49">
        <v>6.8</v>
      </c>
      <c r="K33" s="49">
        <v>6.7</v>
      </c>
      <c r="L33" s="49">
        <v>6.5</v>
      </c>
      <c r="M33" s="49">
        <v>6.3</v>
      </c>
      <c r="O33" s="143"/>
      <c r="P33" s="22" t="s">
        <v>29</v>
      </c>
      <c r="Q33" s="16"/>
      <c r="R33" s="78">
        <f t="shared" ca="1" si="9"/>
        <v>16.899999999999999</v>
      </c>
      <c r="S33" s="78">
        <f t="shared" ca="1" si="9"/>
        <v>13.6</v>
      </c>
      <c r="T33" s="78">
        <f t="shared" ca="1" si="9"/>
        <v>15.4</v>
      </c>
      <c r="U33" s="78">
        <f t="shared" ca="1" si="9"/>
        <v>17.3</v>
      </c>
      <c r="V33" s="78">
        <f t="shared" ca="1" si="9"/>
        <v>18.5</v>
      </c>
      <c r="W33" s="78">
        <f t="shared" ca="1" si="9"/>
        <v>17.7</v>
      </c>
      <c r="X33" s="78">
        <f t="shared" ca="1" si="9"/>
        <v>18.3</v>
      </c>
      <c r="Y33" s="78">
        <f t="shared" ca="1" si="9"/>
        <v>16.5</v>
      </c>
      <c r="Z33" s="78">
        <f t="shared" ca="1" si="9"/>
        <v>17.3</v>
      </c>
      <c r="AA33" s="87">
        <f t="shared" ca="1" si="9"/>
        <v>16.7</v>
      </c>
      <c r="AB33" s="76">
        <f t="shared" ca="1" si="1"/>
        <v>-1.1834319526627177E-2</v>
      </c>
      <c r="AC33" s="76">
        <f t="shared" ca="1" si="2"/>
        <v>-5.6497175141242938E-2</v>
      </c>
    </row>
    <row r="34" spans="2:29" s="14" customFormat="1" ht="18" customHeight="1" x14ac:dyDescent="0.2">
      <c r="B34" s="51" t="s">
        <v>65</v>
      </c>
      <c r="C34" s="68" t="s">
        <v>65</v>
      </c>
      <c r="D34" s="49">
        <v>23.1</v>
      </c>
      <c r="E34" s="49">
        <v>19</v>
      </c>
      <c r="F34" s="49">
        <v>21.8</v>
      </c>
      <c r="G34" s="49">
        <v>23.8</v>
      </c>
      <c r="H34" s="49">
        <v>25.1</v>
      </c>
      <c r="I34" s="49">
        <v>23.8</v>
      </c>
      <c r="J34" s="49">
        <v>25.1</v>
      </c>
      <c r="K34" s="49">
        <v>23.1</v>
      </c>
      <c r="L34" s="49">
        <v>23.9</v>
      </c>
      <c r="M34" s="49">
        <v>23</v>
      </c>
      <c r="O34" s="143"/>
      <c r="P34" s="22" t="s">
        <v>30</v>
      </c>
      <c r="Q34" s="16"/>
      <c r="R34" s="78">
        <f t="shared" ca="1" si="9"/>
        <v>6.2</v>
      </c>
      <c r="S34" s="78">
        <f t="shared" ca="1" si="9"/>
        <v>5.4</v>
      </c>
      <c r="T34" s="78">
        <f t="shared" ca="1" si="9"/>
        <v>6.4</v>
      </c>
      <c r="U34" s="78">
        <f t="shared" ca="1" si="9"/>
        <v>6.5</v>
      </c>
      <c r="V34" s="78">
        <f t="shared" ca="1" si="9"/>
        <v>6.7</v>
      </c>
      <c r="W34" s="78">
        <f t="shared" ca="1" si="9"/>
        <v>6.1</v>
      </c>
      <c r="X34" s="78">
        <f t="shared" ca="1" si="9"/>
        <v>6.8</v>
      </c>
      <c r="Y34" s="78">
        <f t="shared" ca="1" si="9"/>
        <v>6.7</v>
      </c>
      <c r="Z34" s="78">
        <f t="shared" ca="1" si="9"/>
        <v>6.5</v>
      </c>
      <c r="AA34" s="87">
        <f t="shared" ca="1" si="9"/>
        <v>6.3</v>
      </c>
      <c r="AB34" s="76">
        <f t="shared" ca="1" si="1"/>
        <v>1.6129032258064457E-2</v>
      </c>
      <c r="AC34" s="76">
        <f t="shared" ca="1" si="2"/>
        <v>3.2786885245901669E-2</v>
      </c>
    </row>
    <row r="35" spans="2:29" s="14" customFormat="1" ht="18" customHeight="1" x14ac:dyDescent="0.2">
      <c r="B35" s="51" t="s">
        <v>66</v>
      </c>
      <c r="C35" s="68" t="s">
        <v>66</v>
      </c>
      <c r="D35" s="49">
        <v>15.8</v>
      </c>
      <c r="E35" s="49">
        <v>15.5</v>
      </c>
      <c r="F35" s="49">
        <v>14.4</v>
      </c>
      <c r="G35" s="49">
        <v>14.8</v>
      </c>
      <c r="H35" s="49">
        <v>14.9</v>
      </c>
      <c r="I35" s="49">
        <v>14.3</v>
      </c>
      <c r="J35" s="49">
        <v>15.4</v>
      </c>
      <c r="K35" s="49">
        <v>13.6</v>
      </c>
      <c r="L35" s="49">
        <v>18.8</v>
      </c>
      <c r="M35" s="49">
        <v>17.899999999999999</v>
      </c>
      <c r="O35" s="143"/>
      <c r="P35" s="22" t="s">
        <v>31</v>
      </c>
      <c r="Q35" s="16"/>
      <c r="R35" s="78">
        <f t="shared" ca="1" si="9"/>
        <v>23.1</v>
      </c>
      <c r="S35" s="78">
        <f t="shared" ca="1" si="9"/>
        <v>19</v>
      </c>
      <c r="T35" s="78">
        <f t="shared" ca="1" si="9"/>
        <v>21.8</v>
      </c>
      <c r="U35" s="78">
        <f t="shared" ca="1" si="9"/>
        <v>23.8</v>
      </c>
      <c r="V35" s="78">
        <f t="shared" ca="1" si="9"/>
        <v>25.1</v>
      </c>
      <c r="W35" s="78">
        <f t="shared" ca="1" si="9"/>
        <v>23.8</v>
      </c>
      <c r="X35" s="78">
        <f t="shared" ca="1" si="9"/>
        <v>25.1</v>
      </c>
      <c r="Y35" s="78">
        <f t="shared" ca="1" si="9"/>
        <v>23.1</v>
      </c>
      <c r="Z35" s="78">
        <f t="shared" ca="1" si="9"/>
        <v>23.9</v>
      </c>
      <c r="AA35" s="87">
        <f t="shared" ca="1" si="9"/>
        <v>23</v>
      </c>
      <c r="AB35" s="76">
        <f t="shared" ca="1" si="1"/>
        <v>-4.3290043290043906E-3</v>
      </c>
      <c r="AC35" s="76">
        <f t="shared" ca="1" si="2"/>
        <v>-3.3613445378151287E-2</v>
      </c>
    </row>
    <row r="36" spans="2:29" s="14" customFormat="1" ht="18" customHeight="1" x14ac:dyDescent="0.2">
      <c r="B36" s="51" t="s">
        <v>72</v>
      </c>
      <c r="C36" s="68" t="s">
        <v>72</v>
      </c>
      <c r="D36" s="49">
        <v>6.8</v>
      </c>
      <c r="E36" s="49">
        <v>8</v>
      </c>
      <c r="F36" s="49">
        <v>6.7</v>
      </c>
      <c r="G36" s="49">
        <v>7.1</v>
      </c>
      <c r="H36" s="49">
        <v>6.5</v>
      </c>
      <c r="I36" s="49">
        <v>6.5</v>
      </c>
      <c r="J36" s="49">
        <v>6.9</v>
      </c>
      <c r="K36" s="49">
        <v>5.3</v>
      </c>
      <c r="L36" s="49">
        <v>10</v>
      </c>
      <c r="M36" s="49">
        <v>9.6</v>
      </c>
      <c r="O36" s="143"/>
      <c r="P36" s="30" t="s">
        <v>32</v>
      </c>
      <c r="Q36" s="16"/>
      <c r="R36" s="84">
        <f t="shared" ca="1" si="9"/>
        <v>15.8</v>
      </c>
      <c r="S36" s="84">
        <f t="shared" ca="1" si="9"/>
        <v>15.5</v>
      </c>
      <c r="T36" s="84">
        <f t="shared" ca="1" si="9"/>
        <v>14.4</v>
      </c>
      <c r="U36" s="84">
        <f t="shared" ca="1" si="9"/>
        <v>14.8</v>
      </c>
      <c r="V36" s="84">
        <f t="shared" ca="1" si="9"/>
        <v>14.9</v>
      </c>
      <c r="W36" s="84">
        <f t="shared" ca="1" si="9"/>
        <v>14.3</v>
      </c>
      <c r="X36" s="84">
        <f t="shared" ca="1" si="9"/>
        <v>15.4</v>
      </c>
      <c r="Y36" s="84">
        <f t="shared" ca="1" si="9"/>
        <v>13.6</v>
      </c>
      <c r="Z36" s="84">
        <f t="shared" ca="1" si="9"/>
        <v>18.8</v>
      </c>
      <c r="AA36" s="32">
        <f t="shared" ca="1" si="9"/>
        <v>17.899999999999999</v>
      </c>
      <c r="AB36" s="33">
        <f t="shared" ca="1" si="1"/>
        <v>0.13291139240506314</v>
      </c>
      <c r="AC36" s="33">
        <f t="shared" ca="1" si="2"/>
        <v>0.25174825174825161</v>
      </c>
    </row>
    <row r="37" spans="2:29" s="14" customFormat="1" ht="18" customHeight="1" x14ac:dyDescent="0.2">
      <c r="B37" s="51" t="s">
        <v>67</v>
      </c>
      <c r="C37" s="68" t="s">
        <v>94</v>
      </c>
      <c r="D37" s="49">
        <v>2.1</v>
      </c>
      <c r="E37" s="49">
        <v>2.2999999999999998</v>
      </c>
      <c r="F37" s="49">
        <v>1.7</v>
      </c>
      <c r="G37" s="49">
        <v>1.6</v>
      </c>
      <c r="H37" s="49">
        <v>2.1</v>
      </c>
      <c r="I37" s="49">
        <v>2.1</v>
      </c>
      <c r="J37" s="49">
        <v>2.1</v>
      </c>
      <c r="K37" s="49">
        <v>1.9</v>
      </c>
      <c r="L37" s="49">
        <v>1.5</v>
      </c>
      <c r="M37" s="49"/>
      <c r="O37" s="143"/>
      <c r="P37" s="30" t="s">
        <v>33</v>
      </c>
      <c r="Q37" s="16"/>
      <c r="R37" s="84">
        <f t="shared" ca="1" si="9"/>
        <v>6.8</v>
      </c>
      <c r="S37" s="84">
        <f t="shared" ca="1" si="9"/>
        <v>8</v>
      </c>
      <c r="T37" s="84">
        <f t="shared" ca="1" si="9"/>
        <v>6.7</v>
      </c>
      <c r="U37" s="84">
        <f t="shared" ca="1" si="9"/>
        <v>7.1</v>
      </c>
      <c r="V37" s="84">
        <f t="shared" ca="1" si="9"/>
        <v>6.5</v>
      </c>
      <c r="W37" s="84">
        <f t="shared" ca="1" si="9"/>
        <v>6.5</v>
      </c>
      <c r="X37" s="84">
        <f t="shared" ca="1" si="9"/>
        <v>6.9</v>
      </c>
      <c r="Y37" s="84">
        <f t="shared" ca="1" si="9"/>
        <v>5.3</v>
      </c>
      <c r="Z37" s="84">
        <f t="shared" ca="1" si="9"/>
        <v>10</v>
      </c>
      <c r="AA37" s="32">
        <f t="shared" ca="1" si="9"/>
        <v>9.6</v>
      </c>
      <c r="AB37" s="33">
        <f t="shared" ca="1" si="1"/>
        <v>0.41176470588235292</v>
      </c>
      <c r="AC37" s="33">
        <f t="shared" ca="1" si="2"/>
        <v>0.47692307692307689</v>
      </c>
    </row>
    <row r="38" spans="2:29" s="14" customFormat="1" ht="18" customHeight="1" x14ac:dyDescent="0.2">
      <c r="B38" s="51" t="s">
        <v>68</v>
      </c>
      <c r="C38" s="68" t="s">
        <v>68</v>
      </c>
      <c r="D38" s="49">
        <v>0.7</v>
      </c>
      <c r="E38" s="49">
        <v>0.3</v>
      </c>
      <c r="F38" s="49">
        <v>0.3</v>
      </c>
      <c r="G38" s="49">
        <v>0.3</v>
      </c>
      <c r="H38" s="49">
        <v>0.3</v>
      </c>
      <c r="I38" s="49">
        <v>0.3</v>
      </c>
      <c r="J38" s="49">
        <v>0.3</v>
      </c>
      <c r="K38" s="49">
        <v>0.3</v>
      </c>
      <c r="L38" s="49">
        <v>0.3</v>
      </c>
      <c r="M38" s="49"/>
      <c r="O38" s="143"/>
      <c r="P38" s="22" t="s">
        <v>34</v>
      </c>
      <c r="Q38" s="16"/>
      <c r="R38" s="78">
        <f t="shared" ca="1" si="9"/>
        <v>2.1</v>
      </c>
      <c r="S38" s="78">
        <f t="shared" ca="1" si="9"/>
        <v>2.2999999999999998</v>
      </c>
      <c r="T38" s="78">
        <f t="shared" ca="1" si="9"/>
        <v>1.7</v>
      </c>
      <c r="U38" s="78">
        <f t="shared" ca="1" si="9"/>
        <v>1.6</v>
      </c>
      <c r="V38" s="78">
        <f t="shared" ca="1" si="9"/>
        <v>2.1</v>
      </c>
      <c r="W38" s="78">
        <f t="shared" ca="1" si="9"/>
        <v>2.1</v>
      </c>
      <c r="X38" s="78">
        <f t="shared" ca="1" si="9"/>
        <v>2.1</v>
      </c>
      <c r="Y38" s="78">
        <f t="shared" ca="1" si="9"/>
        <v>1.9</v>
      </c>
      <c r="Z38" s="78">
        <f t="shared" ca="1" si="9"/>
        <v>1.5</v>
      </c>
      <c r="AA38" s="78"/>
      <c r="AB38" s="33" t="str">
        <f t="shared" si="1"/>
        <v/>
      </c>
      <c r="AC38" s="33" t="str">
        <f t="shared" si="2"/>
        <v/>
      </c>
    </row>
    <row r="39" spans="2:29" s="14" customFormat="1" ht="18" customHeight="1" x14ac:dyDescent="0.2">
      <c r="B39" s="51" t="s">
        <v>69</v>
      </c>
      <c r="C39" s="68" t="s">
        <v>69</v>
      </c>
      <c r="D39" s="49">
        <v>0</v>
      </c>
      <c r="E39" s="49">
        <v>0.1</v>
      </c>
      <c r="F39" s="49">
        <v>0.2</v>
      </c>
      <c r="G39" s="49">
        <v>0.3</v>
      </c>
      <c r="H39" s="49">
        <v>0.3</v>
      </c>
      <c r="I39" s="49">
        <v>0.2</v>
      </c>
      <c r="J39" s="49">
        <v>0.3</v>
      </c>
      <c r="K39" s="49">
        <v>0.3</v>
      </c>
      <c r="L39" s="49">
        <v>0.2</v>
      </c>
      <c r="M39" s="49"/>
      <c r="O39" s="143"/>
      <c r="P39" s="22" t="s">
        <v>35</v>
      </c>
      <c r="Q39" s="16"/>
      <c r="R39" s="78">
        <f t="shared" ca="1" si="9"/>
        <v>0.7</v>
      </c>
      <c r="S39" s="78">
        <f t="shared" ca="1" si="9"/>
        <v>0.3</v>
      </c>
      <c r="T39" s="78">
        <f t="shared" ca="1" si="9"/>
        <v>0.3</v>
      </c>
      <c r="U39" s="78">
        <f t="shared" ca="1" si="9"/>
        <v>0.3</v>
      </c>
      <c r="V39" s="78">
        <f t="shared" ca="1" si="9"/>
        <v>0.3</v>
      </c>
      <c r="W39" s="78">
        <f t="shared" ca="1" si="9"/>
        <v>0.3</v>
      </c>
      <c r="X39" s="78">
        <f t="shared" ca="1" si="9"/>
        <v>0.3</v>
      </c>
      <c r="Y39" s="78">
        <f t="shared" ca="1" si="9"/>
        <v>0.3</v>
      </c>
      <c r="Z39" s="78">
        <f t="shared" ca="1" si="9"/>
        <v>0.3</v>
      </c>
      <c r="AA39" s="78"/>
      <c r="AB39" s="33" t="str">
        <f t="shared" si="1"/>
        <v/>
      </c>
      <c r="AC39" s="33" t="str">
        <f t="shared" si="2"/>
        <v/>
      </c>
    </row>
    <row r="40" spans="2:29" s="14" customFormat="1" ht="18" customHeight="1" x14ac:dyDescent="0.2">
      <c r="B40" s="51" t="s">
        <v>70</v>
      </c>
      <c r="C40" s="68" t="s">
        <v>70</v>
      </c>
      <c r="D40" s="59">
        <v>4</v>
      </c>
      <c r="E40" s="59">
        <v>5.2</v>
      </c>
      <c r="F40" s="59">
        <v>4.5</v>
      </c>
      <c r="G40" s="59">
        <v>4.9000000000000004</v>
      </c>
      <c r="H40" s="59">
        <v>3.9</v>
      </c>
      <c r="I40" s="59">
        <v>3.9</v>
      </c>
      <c r="J40" s="59">
        <v>4.2</v>
      </c>
      <c r="K40" s="59">
        <v>2.9</v>
      </c>
      <c r="L40" s="59">
        <v>8.1</v>
      </c>
      <c r="M40" s="59">
        <v>9.6</v>
      </c>
      <c r="O40" s="143"/>
      <c r="P40" s="22" t="s">
        <v>36</v>
      </c>
      <c r="Q40" s="16"/>
      <c r="R40" s="78"/>
      <c r="S40" s="78">
        <f t="shared" ref="S40:Z41" ca="1" si="10">E39*OFFSET(U$109,MATCH($AC$1,$Q$109:$Q$110,0)-1,0)</f>
        <v>0.1</v>
      </c>
      <c r="T40" s="78">
        <f t="shared" ca="1" si="10"/>
        <v>0.2</v>
      </c>
      <c r="U40" s="78">
        <f t="shared" ca="1" si="10"/>
        <v>0.3</v>
      </c>
      <c r="V40" s="78">
        <f t="shared" ca="1" si="10"/>
        <v>0.3</v>
      </c>
      <c r="W40" s="78">
        <f t="shared" ca="1" si="10"/>
        <v>0.2</v>
      </c>
      <c r="X40" s="78">
        <f t="shared" ca="1" si="10"/>
        <v>0.3</v>
      </c>
      <c r="Y40" s="78">
        <f t="shared" ca="1" si="10"/>
        <v>0.3</v>
      </c>
      <c r="Z40" s="78">
        <f t="shared" ca="1" si="10"/>
        <v>0.2</v>
      </c>
      <c r="AA40" s="78"/>
      <c r="AB40" s="33" t="str">
        <f t="shared" si="1"/>
        <v/>
      </c>
      <c r="AC40" s="33" t="str">
        <f t="shared" si="2"/>
        <v/>
      </c>
    </row>
    <row r="41" spans="2:29" s="14" customFormat="1" ht="18" customHeight="1" thickBot="1" x14ac:dyDescent="0.25">
      <c r="C41"/>
      <c r="D41"/>
      <c r="E41"/>
      <c r="F41"/>
      <c r="G41"/>
      <c r="H41"/>
      <c r="I41"/>
      <c r="J41"/>
      <c r="K41"/>
      <c r="L41"/>
      <c r="M41"/>
      <c r="O41" s="144"/>
      <c r="P41" s="34" t="s">
        <v>37</v>
      </c>
      <c r="Q41" s="67"/>
      <c r="R41" s="85">
        <f ca="1">D40*OFFSET(T$109,MATCH($AC$1,$Q$109:$Q$110,0)-1,0)</f>
        <v>4</v>
      </c>
      <c r="S41" s="85">
        <f t="shared" ca="1" si="10"/>
        <v>5.2</v>
      </c>
      <c r="T41" s="85">
        <f t="shared" ca="1" si="10"/>
        <v>4.5</v>
      </c>
      <c r="U41" s="85">
        <f t="shared" ca="1" si="10"/>
        <v>4.9000000000000004</v>
      </c>
      <c r="V41" s="85">
        <f t="shared" ca="1" si="10"/>
        <v>3.9</v>
      </c>
      <c r="W41" s="85">
        <f t="shared" ca="1" si="10"/>
        <v>3.9</v>
      </c>
      <c r="X41" s="85">
        <f t="shared" ca="1" si="10"/>
        <v>4.2</v>
      </c>
      <c r="Y41" s="85">
        <f t="shared" ca="1" si="10"/>
        <v>2.9</v>
      </c>
      <c r="Z41" s="85">
        <f t="shared" ca="1" si="10"/>
        <v>8.1</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3" customFormat="1" x14ac:dyDescent="0.2">
      <c r="C45"/>
      <c r="D45"/>
      <c r="E45"/>
      <c r="F45"/>
      <c r="G45"/>
      <c r="H45"/>
      <c r="I45"/>
      <c r="J45"/>
      <c r="K45"/>
      <c r="L45"/>
      <c r="M45"/>
      <c r="O45" s="91" t="str">
        <f>$P21&amp;CHAR(10)&amp;$O$1</f>
        <v>Landings per kW day at sea (kg)
Active vessels under 10m</v>
      </c>
      <c r="Q45" s="91"/>
      <c r="R45" s="91"/>
      <c r="S45" s="91"/>
      <c r="T45" s="91"/>
      <c r="U45" s="91"/>
      <c r="Y45" s="91" t="str">
        <f>$P24&amp;CHAR(10)&amp;$O$1</f>
        <v>Operating profit per kW day at sea (£)
Active vessels under 10m</v>
      </c>
      <c r="Z45" s="91"/>
    </row>
    <row r="46" spans="2:29" s="3" customFormat="1" x14ac:dyDescent="0.2">
      <c r="C46"/>
      <c r="D46"/>
      <c r="E46"/>
      <c r="F46"/>
      <c r="G46"/>
      <c r="H46"/>
      <c r="I46"/>
      <c r="J46"/>
      <c r="K46"/>
      <c r="L46"/>
      <c r="M46"/>
      <c r="O46" s="91" t="str">
        <f>$P22&amp;CHAR(10)&amp;$O$1</f>
        <v>Fishing Income per kW day at sea (£)
Active vessels under 10m</v>
      </c>
    </row>
    <row r="47" spans="2:29" s="3" customFormat="1" x14ac:dyDescent="0.2">
      <c r="C47"/>
      <c r="D47"/>
      <c r="E47"/>
      <c r="F47"/>
      <c r="G47"/>
      <c r="H47"/>
      <c r="I47"/>
      <c r="J47"/>
      <c r="K47"/>
      <c r="L47"/>
      <c r="M47"/>
      <c r="O47" s="91" t="str">
        <f>$P20&amp;CHAR(10)&amp;$O$1</f>
        <v>Average price per tonne landed (£)
Active vessels under 10m</v>
      </c>
    </row>
    <row r="48" spans="2:29" s="3" customFormat="1" x14ac:dyDescent="0.2">
      <c r="C48"/>
      <c r="D48"/>
      <c r="E48"/>
      <c r="F48"/>
      <c r="G48"/>
      <c r="H48"/>
      <c r="I48"/>
      <c r="J48"/>
      <c r="K48"/>
      <c r="L48"/>
      <c r="M48"/>
    </row>
    <row r="49" spans="3:26" s="3" customFormat="1" x14ac:dyDescent="0.2">
      <c r="C49"/>
      <c r="D49"/>
      <c r="E49"/>
      <c r="F49"/>
      <c r="G49"/>
      <c r="H49"/>
      <c r="I49"/>
      <c r="J49"/>
      <c r="K49"/>
      <c r="L49"/>
      <c r="M49"/>
    </row>
    <row r="50" spans="3:26" s="3" customFormat="1" x14ac:dyDescent="0.2">
      <c r="C50"/>
      <c r="D50"/>
      <c r="E50"/>
      <c r="F50"/>
      <c r="G50"/>
      <c r="H50"/>
      <c r="I50"/>
      <c r="J50"/>
      <c r="K50"/>
      <c r="L50"/>
      <c r="M50"/>
    </row>
    <row r="51" spans="3:26" s="3" customFormat="1" x14ac:dyDescent="0.2">
      <c r="C51"/>
      <c r="D51"/>
      <c r="E51"/>
      <c r="F51"/>
      <c r="G51"/>
      <c r="H51"/>
      <c r="I51"/>
      <c r="J51"/>
      <c r="K51"/>
      <c r="L51"/>
      <c r="M51"/>
    </row>
    <row r="52" spans="3:26" s="3" customFormat="1" x14ac:dyDescent="0.2">
      <c r="C52"/>
      <c r="D52"/>
      <c r="E52"/>
      <c r="F52"/>
      <c r="G52"/>
      <c r="H52"/>
      <c r="I52"/>
      <c r="J52"/>
      <c r="K52"/>
      <c r="L52"/>
      <c r="M52"/>
    </row>
    <row r="53" spans="3:26" s="3" customFormat="1" x14ac:dyDescent="0.2">
      <c r="C53"/>
      <c r="D53"/>
      <c r="E53"/>
      <c r="F53"/>
      <c r="G53"/>
      <c r="H53"/>
      <c r="I53"/>
      <c r="J53"/>
      <c r="K53"/>
      <c r="L53"/>
      <c r="M53"/>
    </row>
    <row r="54" spans="3:26" s="3" customFormat="1" x14ac:dyDescent="0.2">
      <c r="C54"/>
      <c r="D54"/>
      <c r="E54"/>
      <c r="F54"/>
      <c r="G54"/>
      <c r="H54"/>
      <c r="I54"/>
      <c r="J54"/>
      <c r="K54"/>
      <c r="L54"/>
      <c r="M54"/>
    </row>
    <row r="55" spans="3:26" s="3" customFormat="1" x14ac:dyDescent="0.2">
      <c r="C55"/>
      <c r="D55"/>
      <c r="E55"/>
      <c r="F55"/>
      <c r="G55"/>
      <c r="H55"/>
      <c r="I55"/>
      <c r="J55"/>
      <c r="K55"/>
      <c r="L55"/>
      <c r="M55"/>
    </row>
    <row r="56" spans="3:26" s="3" customFormat="1" x14ac:dyDescent="0.2">
      <c r="C56"/>
      <c r="D56"/>
      <c r="E56"/>
      <c r="F56"/>
      <c r="G56"/>
      <c r="H56"/>
      <c r="I56"/>
      <c r="J56"/>
      <c r="K56"/>
      <c r="L56"/>
      <c r="M56"/>
    </row>
    <row r="57" spans="3:26" s="3" customFormat="1" x14ac:dyDescent="0.2">
      <c r="C57"/>
      <c r="D57"/>
      <c r="E57"/>
      <c r="F57"/>
      <c r="G57"/>
      <c r="H57"/>
      <c r="I57"/>
      <c r="J57"/>
      <c r="K57"/>
      <c r="L57"/>
      <c r="M57"/>
    </row>
    <row r="58" spans="3:26" s="3" customFormat="1" x14ac:dyDescent="0.2">
      <c r="C58"/>
      <c r="D58"/>
      <c r="E58"/>
      <c r="F58"/>
      <c r="G58"/>
      <c r="H58"/>
      <c r="I58"/>
      <c r="J58"/>
      <c r="K58"/>
      <c r="L58"/>
      <c r="M58"/>
      <c r="O58" s="91"/>
      <c r="Q58" s="91"/>
      <c r="R58" s="91"/>
      <c r="S58" s="91"/>
    </row>
    <row r="59" spans="3:26" s="3" customFormat="1" x14ac:dyDescent="0.2">
      <c r="C59"/>
      <c r="D59"/>
      <c r="E59"/>
      <c r="F59"/>
      <c r="G59"/>
      <c r="H59"/>
      <c r="I59"/>
      <c r="J59"/>
      <c r="K59"/>
      <c r="L59"/>
      <c r="M59"/>
      <c r="P59" s="91" t="str">
        <f>$P23&amp;CHAR(10)&amp;$O$1</f>
        <v>Total operating cost per kW day at sea (£)
Active vessels under 10m</v>
      </c>
      <c r="T59" s="91" t="str">
        <f>$P20&amp;CHAR(10)&amp;$O$1</f>
        <v>Average price per tonne landed (£)
Active vessels under 10m</v>
      </c>
      <c r="Y59" s="91" t="str">
        <f>"Average annual operating profit per vessel (£'000)"&amp;CHAR(10)&amp;$O$1</f>
        <v>Average annual operating profit per vessel (£'000)
Active vessels under 10m</v>
      </c>
      <c r="Z59" s="91"/>
    </row>
    <row r="60" spans="3:26" s="3" customFormat="1" x14ac:dyDescent="0.2">
      <c r="C60"/>
      <c r="D60"/>
      <c r="E60"/>
      <c r="F60"/>
      <c r="G60"/>
      <c r="H60"/>
      <c r="I60"/>
      <c r="J60"/>
      <c r="K60"/>
      <c r="L60"/>
      <c r="M60"/>
    </row>
    <row r="61" spans="3:26" s="3" customFormat="1" x14ac:dyDescent="0.2">
      <c r="C61"/>
      <c r="D61"/>
      <c r="E61"/>
      <c r="F61"/>
      <c r="G61"/>
      <c r="H61"/>
      <c r="I61"/>
      <c r="J61"/>
      <c r="K61"/>
      <c r="L61"/>
      <c r="M61"/>
    </row>
    <row r="62" spans="3:26" s="3" customFormat="1" x14ac:dyDescent="0.2">
      <c r="C62"/>
      <c r="D62"/>
      <c r="E62"/>
      <c r="F62"/>
      <c r="G62"/>
      <c r="H62"/>
      <c r="I62"/>
      <c r="J62"/>
      <c r="K62"/>
      <c r="L62"/>
      <c r="M62"/>
    </row>
    <row r="63" spans="3:26" s="3" customFormat="1" x14ac:dyDescent="0.2">
      <c r="C63"/>
      <c r="D63"/>
      <c r="E63"/>
      <c r="F63"/>
      <c r="G63"/>
      <c r="H63"/>
      <c r="I63"/>
      <c r="J63"/>
      <c r="K63"/>
      <c r="L63"/>
      <c r="M63"/>
    </row>
    <row r="64" spans="3:26" s="3" customFormat="1" x14ac:dyDescent="0.2">
      <c r="C64"/>
      <c r="D64"/>
      <c r="E64"/>
      <c r="F64"/>
      <c r="G64"/>
      <c r="H64"/>
      <c r="I64"/>
      <c r="J64"/>
      <c r="K64"/>
      <c r="L64"/>
      <c r="M64"/>
    </row>
    <row r="65" spans="3:23" s="3" customFormat="1" x14ac:dyDescent="0.2">
      <c r="C65"/>
      <c r="D65"/>
      <c r="E65"/>
      <c r="F65"/>
      <c r="G65"/>
      <c r="H65"/>
      <c r="I65"/>
      <c r="J65"/>
      <c r="K65"/>
      <c r="L65"/>
      <c r="M65"/>
    </row>
    <row r="66" spans="3:23" s="3" customFormat="1" x14ac:dyDescent="0.2">
      <c r="C66"/>
      <c r="D66"/>
      <c r="E66"/>
      <c r="F66"/>
      <c r="G66"/>
      <c r="H66"/>
      <c r="I66"/>
      <c r="J66"/>
      <c r="K66"/>
      <c r="L66"/>
      <c r="M66"/>
    </row>
    <row r="67" spans="3:23" s="3" customFormat="1" x14ac:dyDescent="0.2">
      <c r="C67"/>
      <c r="D67"/>
      <c r="E67"/>
      <c r="F67"/>
      <c r="G67"/>
      <c r="H67"/>
      <c r="I67"/>
      <c r="J67"/>
      <c r="K67"/>
      <c r="L67"/>
      <c r="M67"/>
    </row>
    <row r="68" spans="3:23" s="3" customFormat="1" x14ac:dyDescent="0.2">
      <c r="C68"/>
      <c r="D68"/>
      <c r="E68"/>
      <c r="F68"/>
      <c r="G68"/>
      <c r="H68"/>
      <c r="I68"/>
      <c r="J68"/>
      <c r="K68"/>
      <c r="L68"/>
      <c r="M68"/>
    </row>
    <row r="69" spans="3:23" s="3" customFormat="1" x14ac:dyDescent="0.2">
      <c r="C69"/>
      <c r="D69"/>
      <c r="E69"/>
      <c r="F69"/>
      <c r="G69"/>
      <c r="H69"/>
      <c r="I69"/>
      <c r="J69"/>
      <c r="K69"/>
      <c r="L69"/>
      <c r="M69"/>
    </row>
    <row r="70" spans="3:23" s="3"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'Active under 10m'!R3:AA3</xm:f>
              <xm:sqref>Q3</xm:sqref>
            </x14:sparkline>
            <x14:sparkline>
              <xm:f>'Active under 10m'!R4:AA4</xm:f>
              <xm:sqref>Q4</xm:sqref>
            </x14:sparkline>
            <x14:sparkline>
              <xm:f>'Active under 10m'!R5:AA5</xm:f>
              <xm:sqref>Q5</xm:sqref>
            </x14:sparkline>
            <x14:sparkline>
              <xm:f>'Active under 10m'!R6:AA6</xm:f>
              <xm:sqref>Q6</xm:sqref>
            </x14:sparkline>
            <x14:sparkline>
              <xm:f>'Active under 10m'!R7:AA7</xm:f>
              <xm:sqref>Q7</xm:sqref>
            </x14:sparkline>
            <x14:sparkline>
              <xm:f>'Active under 10m'!R8:AA8</xm:f>
              <xm:sqref>Q8</xm:sqref>
            </x14:sparkline>
            <x14:sparkline>
              <xm:f>'Active under 10m'!R9:AA9</xm:f>
              <xm:sqref>Q9</xm:sqref>
            </x14:sparkline>
            <x14:sparkline>
              <xm:f>'Active under 10m'!R10:AA10</xm:f>
              <xm:sqref>Q10</xm:sqref>
            </x14:sparkline>
            <x14:sparkline>
              <xm:f>'Active under 10m'!R11:AA11</xm:f>
              <xm:sqref>Q11</xm:sqref>
            </x14:sparkline>
            <x14:sparkline>
              <xm:f>'Active under 10m'!R12:AA12</xm:f>
              <xm:sqref>Q12</xm:sqref>
            </x14:sparkline>
            <x14:sparkline>
              <xm:f>'Active under 10m'!R13:AA13</xm:f>
              <xm:sqref>Q13</xm:sqref>
            </x14:sparkline>
            <x14:sparkline>
              <xm:f>'Active under 10m'!R14:AA14</xm:f>
              <xm:sqref>Q14</xm:sqref>
            </x14:sparkline>
            <x14:sparkline>
              <xm:f>'Active under 10m'!R15:AA15</xm:f>
              <xm:sqref>Q15</xm:sqref>
            </x14:sparkline>
            <x14:sparkline>
              <xm:f>'Active under 10m'!R16:AA16</xm:f>
              <xm:sqref>Q16</xm:sqref>
            </x14:sparkline>
            <x14:sparkline>
              <xm:f>'Active under 10m'!R17:AA17</xm:f>
              <xm:sqref>Q17</xm:sqref>
            </x14:sparkline>
            <x14:sparkline>
              <xm:f>'Active under 10m'!R18:AA18</xm:f>
              <xm:sqref>Q18</xm:sqref>
            </x14:sparkline>
            <x14:sparkline>
              <xm:f>'Active under 10m'!R19:AA19</xm:f>
              <xm:sqref>Q19</xm:sqref>
            </x14:sparkline>
            <x14:sparkline>
              <xm:f>'Active under 10m'!R20:AA20</xm:f>
              <xm:sqref>Q20</xm:sqref>
            </x14:sparkline>
            <x14:sparkline>
              <xm:f>'Active under 10m'!R21:AA21</xm:f>
              <xm:sqref>Q21</xm:sqref>
            </x14:sparkline>
            <x14:sparkline>
              <xm:f>'Active under 10m'!R22:AA22</xm:f>
              <xm:sqref>Q22</xm:sqref>
            </x14:sparkline>
            <x14:sparkline>
              <xm:f>'Active under 10m'!R23:AA23</xm:f>
              <xm:sqref>Q23</xm:sqref>
            </x14:sparkline>
            <x14:sparkline>
              <xm:f>'Active under 10m'!R24:AA24</xm:f>
              <xm:sqref>Q24</xm:sqref>
            </x14:sparkline>
            <x14:sparkline>
              <xm:f>'Active under 10m'!R25:AA25</xm:f>
              <xm:sqref>Q25</xm:sqref>
            </x14:sparkline>
            <x14:sparkline>
              <xm:f>'Active under 10m'!R26:AA26</xm:f>
              <xm:sqref>Q26</xm:sqref>
            </x14:sparkline>
            <x14:sparkline>
              <xm:f>'Active under 10m'!R27:AA27</xm:f>
              <xm:sqref>Q27</xm:sqref>
            </x14:sparkline>
            <x14:sparkline>
              <xm:f>'Active under 10m'!R28:AA28</xm:f>
              <xm:sqref>Q28</xm:sqref>
            </x14:sparkline>
            <x14:sparkline>
              <xm:f>'Active under 10m'!R29:AA29</xm:f>
              <xm:sqref>Q29</xm:sqref>
            </x14:sparkline>
            <x14:sparkline>
              <xm:f>'Active under 10m'!R30:AA30</xm:f>
              <xm:sqref>Q30</xm:sqref>
            </x14:sparkline>
            <x14:sparkline>
              <xm:f>'Active under 10m'!R31:AA31</xm:f>
              <xm:sqref>Q31</xm:sqref>
            </x14:sparkline>
            <x14:sparkline>
              <xm:f>'Active under 10m'!R32:AA32</xm:f>
              <xm:sqref>Q32</xm:sqref>
            </x14:sparkline>
            <x14:sparkline>
              <xm:f>'Active under 10m'!R33:AA33</xm:f>
              <xm:sqref>Q33</xm:sqref>
            </x14:sparkline>
            <x14:sparkline>
              <xm:f>'Active under 10m'!R34:AA34</xm:f>
              <xm:sqref>Q34</xm:sqref>
            </x14:sparkline>
            <x14:sparkline>
              <xm:f>'Active under 10m'!R35:AA35</xm:f>
              <xm:sqref>Q35</xm:sqref>
            </x14:sparkline>
            <x14:sparkline>
              <xm:f>'Active under 10m'!R36:AA36</xm:f>
              <xm:sqref>Q36</xm:sqref>
            </x14:sparkline>
            <x14:sparkline>
              <xm:f>'Active under 10m'!R37:AA37</xm:f>
              <xm:sqref>Q37</xm:sqref>
            </x14:sparkline>
            <x14:sparkline>
              <xm:f>'Active under 10m'!R38:AA38</xm:f>
              <xm:sqref>Q38</xm:sqref>
            </x14:sparkline>
            <x14:sparkline>
              <xm:f>'Active under 10m'!R39:AA39</xm:f>
              <xm:sqref>Q39</xm:sqref>
            </x14:sparkline>
            <x14:sparkline>
              <xm:f>'Active under 10m'!R40:AA40</xm:f>
              <xm:sqref>Q40</xm:sqref>
            </x14:sparkline>
            <x14:sparkline>
              <xm:f>'Active under 10m'!R41:AA41</xm:f>
              <xm:sqref>Q41</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N1" zoomScale="85" zoomScaleNormal="85" zoomScalePageLayoutView="87" workbookViewId="0">
      <selection activeCell="N72" sqref="N72"/>
    </sheetView>
  </sheetViews>
  <sheetFormatPr defaultColWidth="9" defaultRowHeight="15" x14ac:dyDescent="0.2"/>
  <cols>
    <col min="1" max="1" width="4.625" style="43" hidden="1" customWidth="1"/>
    <col min="2" max="2" width="27.5" style="43" hidden="1" customWidth="1"/>
    <col min="3" max="3" width="24.25" hidden="1" customWidth="1"/>
    <col min="4" max="4" width="5" hidden="1" customWidth="1"/>
    <col min="5" max="7" width="4.25" hidden="1" customWidth="1"/>
    <col min="8" max="13" width="5" hidden="1" customWidth="1"/>
    <col min="14" max="14" width="9" style="43"/>
    <col min="15" max="15" width="6" style="43" customWidth="1"/>
    <col min="16" max="16" width="31.375" style="43" customWidth="1"/>
    <col min="17" max="17" width="10.625" style="43" customWidth="1"/>
    <col min="18" max="31" width="10.25" style="43" customWidth="1"/>
    <col min="32" max="16384" width="9" style="43"/>
  </cols>
  <sheetData>
    <row r="1" spans="2:31" s="3" customFormat="1" ht="34.5" customHeight="1" thickBot="1" x14ac:dyDescent="0.25">
      <c r="B1" s="58" t="s">
        <v>71</v>
      </c>
      <c r="C1" s="46"/>
      <c r="D1" s="71"/>
      <c r="E1" s="71"/>
      <c r="F1" s="71"/>
      <c r="G1" s="71"/>
      <c r="H1" s="71"/>
      <c r="I1" s="71"/>
      <c r="J1" s="71"/>
      <c r="K1" s="71"/>
      <c r="L1" s="71"/>
      <c r="M1" s="70"/>
      <c r="O1" s="1" t="s">
        <v>109</v>
      </c>
      <c r="P1" s="2"/>
      <c r="AC1" s="4" t="s">
        <v>0</v>
      </c>
      <c r="AE1" s="73"/>
    </row>
    <row r="2" spans="2:31" s="9" customFormat="1" ht="26.25" thickBot="1" x14ac:dyDescent="0.25">
      <c r="C2" s="46"/>
      <c r="D2" s="47">
        <v>2008</v>
      </c>
      <c r="E2" s="47">
        <v>2009</v>
      </c>
      <c r="F2" s="47">
        <v>2010</v>
      </c>
      <c r="G2" s="47">
        <v>2011</v>
      </c>
      <c r="H2" s="47">
        <v>2012</v>
      </c>
      <c r="I2" s="47">
        <v>2013</v>
      </c>
      <c r="J2" s="47">
        <v>2014</v>
      </c>
      <c r="K2" s="47">
        <v>2015</v>
      </c>
      <c r="L2" s="47">
        <v>2016</v>
      </c>
      <c r="M2" s="47">
        <v>2017</v>
      </c>
      <c r="O2" s="5"/>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4" customFormat="1" ht="18" customHeight="1" x14ac:dyDescent="0.2">
      <c r="B3" s="51" t="s">
        <v>43</v>
      </c>
      <c r="C3" s="68" t="s">
        <v>43</v>
      </c>
      <c r="D3" s="48">
        <v>1383</v>
      </c>
      <c r="E3" s="48">
        <v>1343</v>
      </c>
      <c r="F3" s="48">
        <v>1332</v>
      </c>
      <c r="G3" s="48">
        <v>1277</v>
      </c>
      <c r="H3" s="48">
        <v>1264</v>
      </c>
      <c r="I3" s="48">
        <v>1267</v>
      </c>
      <c r="J3" s="48">
        <v>1267</v>
      </c>
      <c r="K3" s="48">
        <v>1239</v>
      </c>
      <c r="L3" s="48">
        <v>1231</v>
      </c>
      <c r="M3" s="48">
        <v>1218</v>
      </c>
      <c r="O3" s="135" t="s">
        <v>2</v>
      </c>
      <c r="P3" s="10" t="s">
        <v>3</v>
      </c>
      <c r="Q3" s="16"/>
      <c r="R3" s="75">
        <f t="shared" ref="R3:AA7" si="0">D3</f>
        <v>1383</v>
      </c>
      <c r="S3" s="75">
        <f t="shared" si="0"/>
        <v>1343</v>
      </c>
      <c r="T3" s="75">
        <f t="shared" si="0"/>
        <v>1332</v>
      </c>
      <c r="U3" s="75">
        <f t="shared" si="0"/>
        <v>1277</v>
      </c>
      <c r="V3" s="75">
        <f t="shared" si="0"/>
        <v>1264</v>
      </c>
      <c r="W3" s="75">
        <f t="shared" si="0"/>
        <v>1267</v>
      </c>
      <c r="X3" s="75">
        <f t="shared" si="0"/>
        <v>1267</v>
      </c>
      <c r="Y3" s="75">
        <f t="shared" si="0"/>
        <v>1239</v>
      </c>
      <c r="Z3" s="75">
        <f t="shared" si="0"/>
        <v>1231</v>
      </c>
      <c r="AA3" s="12">
        <f t="shared" si="0"/>
        <v>1218</v>
      </c>
      <c r="AB3" s="13">
        <f>IF(AA3=0,"",IFERROR(IF(AND(AA3&gt;0,R3&lt;0),"na",IF(AND(AA3&lt;0,R3&lt;0),-1,1)*(AA3-R3)/R3),""))</f>
        <v>-0.1193058568329718</v>
      </c>
      <c r="AC3" s="13">
        <f>IF(AA3=0,"",IFERROR(IF(AND(AA3&gt;0,W3&lt;0),"na",IF(AND(AA3&lt;0,W3&lt;0),-1,1)*(AA3-W3)/W3),""))</f>
        <v>-3.8674033149171269E-2</v>
      </c>
    </row>
    <row r="4" spans="2:31" s="14" customFormat="1" ht="18" customHeight="1" x14ac:dyDescent="0.2">
      <c r="B4" s="51" t="s">
        <v>4</v>
      </c>
      <c r="C4" s="68" t="s">
        <v>4</v>
      </c>
      <c r="D4" s="48">
        <v>540375</v>
      </c>
      <c r="E4" s="48">
        <v>522553</v>
      </c>
      <c r="F4" s="48">
        <v>540800</v>
      </c>
      <c r="G4" s="48">
        <v>506080</v>
      </c>
      <c r="H4" s="48">
        <v>504435</v>
      </c>
      <c r="I4" s="48">
        <v>496996</v>
      </c>
      <c r="J4" s="48">
        <v>493803</v>
      </c>
      <c r="K4" s="48">
        <v>485995</v>
      </c>
      <c r="L4" s="48">
        <v>483440</v>
      </c>
      <c r="M4" s="48">
        <v>488728</v>
      </c>
      <c r="O4" s="136"/>
      <c r="P4" s="15" t="s">
        <v>4</v>
      </c>
      <c r="Q4" s="16"/>
      <c r="R4" s="77">
        <f t="shared" si="0"/>
        <v>540375</v>
      </c>
      <c r="S4" s="77">
        <f t="shared" si="0"/>
        <v>522553</v>
      </c>
      <c r="T4" s="77">
        <f t="shared" si="0"/>
        <v>540800</v>
      </c>
      <c r="U4" s="77">
        <f t="shared" si="0"/>
        <v>506080</v>
      </c>
      <c r="V4" s="77">
        <f t="shared" si="0"/>
        <v>504435</v>
      </c>
      <c r="W4" s="77">
        <f t="shared" si="0"/>
        <v>496996</v>
      </c>
      <c r="X4" s="77">
        <f t="shared" si="0"/>
        <v>493803</v>
      </c>
      <c r="Y4" s="77">
        <f t="shared" si="0"/>
        <v>485995</v>
      </c>
      <c r="Z4" s="77">
        <f t="shared" si="0"/>
        <v>483440</v>
      </c>
      <c r="AA4" s="89">
        <f t="shared" si="0"/>
        <v>488728</v>
      </c>
      <c r="AB4" s="76">
        <f>IF(AA4=0,"",IFERROR(IF(AND(AA4&gt;0,R4&lt;0),"na",IF(AND(AA4&lt;0,R4&lt;0),-1,1)*(AA4-R4)/R4),""))</f>
        <v>-9.5576220217441596E-2</v>
      </c>
      <c r="AC4" s="76">
        <f>IF(AA4=0,"",IFERROR(IF(AND(AA4&gt;0,W4&lt;0),"na",IF(AND(AA4&lt;0,W4&lt;0),-1,1)*(AA4-W4)/W4),""))</f>
        <v>-1.6635948780271873E-2</v>
      </c>
    </row>
    <row r="5" spans="2:31" s="14" customFormat="1" ht="18" customHeight="1" x14ac:dyDescent="0.2">
      <c r="B5" s="51" t="s">
        <v>5</v>
      </c>
      <c r="C5" s="68" t="s">
        <v>5</v>
      </c>
      <c r="D5" s="48">
        <v>184931</v>
      </c>
      <c r="E5" s="48">
        <v>180086</v>
      </c>
      <c r="F5" s="48">
        <v>191193</v>
      </c>
      <c r="G5" s="48">
        <v>176977</v>
      </c>
      <c r="H5" s="48">
        <v>177649</v>
      </c>
      <c r="I5" s="48">
        <v>172173</v>
      </c>
      <c r="J5" s="48">
        <v>170856</v>
      </c>
      <c r="K5" s="48">
        <v>170088</v>
      </c>
      <c r="L5" s="48">
        <v>168740</v>
      </c>
      <c r="M5" s="48">
        <v>174283</v>
      </c>
      <c r="O5" s="136"/>
      <c r="P5" s="15" t="s">
        <v>5</v>
      </c>
      <c r="Q5" s="16"/>
      <c r="R5" s="77">
        <f t="shared" si="0"/>
        <v>184931</v>
      </c>
      <c r="S5" s="77">
        <f t="shared" si="0"/>
        <v>180086</v>
      </c>
      <c r="T5" s="77">
        <f t="shared" si="0"/>
        <v>191193</v>
      </c>
      <c r="U5" s="77">
        <f t="shared" si="0"/>
        <v>176977</v>
      </c>
      <c r="V5" s="77">
        <f t="shared" si="0"/>
        <v>177649</v>
      </c>
      <c r="W5" s="77">
        <f t="shared" si="0"/>
        <v>172173</v>
      </c>
      <c r="X5" s="77">
        <f t="shared" si="0"/>
        <v>170856</v>
      </c>
      <c r="Y5" s="77">
        <f t="shared" si="0"/>
        <v>170088</v>
      </c>
      <c r="Z5" s="77">
        <f t="shared" si="0"/>
        <v>168740</v>
      </c>
      <c r="AA5" s="89">
        <f t="shared" si="0"/>
        <v>174283</v>
      </c>
      <c r="AB5" s="76">
        <f t="shared" ref="AB5:AB41" si="1">IF(AA5=0,"",IFERROR(IF(AND(AA5&gt;0,R5&lt;0),"na",IF(AND(AA5&lt;0,R5&lt;0),-1,1)*(AA5-R5)/R5),""))</f>
        <v>-5.7578231881079973E-2</v>
      </c>
      <c r="AC5" s="76">
        <f t="shared" ref="AC5:AC41" si="2">IF(AA5=0,"",IFERROR(IF(AND(AA5&gt;0,W5&lt;0),"na",IF(AND(AA5&lt;0,W5&lt;0),-1,1)*(AA5-W5)/W5),""))</f>
        <v>1.2255115494299338E-2</v>
      </c>
    </row>
    <row r="6" spans="2:31" s="14" customFormat="1" ht="18" customHeight="1" x14ac:dyDescent="0.2">
      <c r="B6" s="51" t="s">
        <v>6</v>
      </c>
      <c r="C6" s="68" t="s">
        <v>6</v>
      </c>
      <c r="D6" s="48">
        <v>421098</v>
      </c>
      <c r="E6" s="48">
        <v>404024</v>
      </c>
      <c r="F6" s="48">
        <v>415873</v>
      </c>
      <c r="G6" s="48">
        <v>390336</v>
      </c>
      <c r="H6" s="48">
        <v>388473</v>
      </c>
      <c r="I6" s="48">
        <v>382868</v>
      </c>
      <c r="J6" s="48">
        <v>381105</v>
      </c>
      <c r="K6" s="48">
        <v>374496</v>
      </c>
      <c r="L6" s="48">
        <v>371658</v>
      </c>
      <c r="M6" s="48">
        <v>373495</v>
      </c>
      <c r="O6" s="136"/>
      <c r="P6" s="15" t="s">
        <v>6</v>
      </c>
      <c r="Q6" s="16"/>
      <c r="R6" s="77">
        <f t="shared" si="0"/>
        <v>421098</v>
      </c>
      <c r="S6" s="77">
        <f t="shared" si="0"/>
        <v>404024</v>
      </c>
      <c r="T6" s="77">
        <f t="shared" si="0"/>
        <v>415873</v>
      </c>
      <c r="U6" s="77">
        <f t="shared" si="0"/>
        <v>390336</v>
      </c>
      <c r="V6" s="77">
        <f t="shared" si="0"/>
        <v>388473</v>
      </c>
      <c r="W6" s="77">
        <f t="shared" si="0"/>
        <v>382868</v>
      </c>
      <c r="X6" s="77">
        <f t="shared" si="0"/>
        <v>381105</v>
      </c>
      <c r="Y6" s="77">
        <f t="shared" si="0"/>
        <v>374496</v>
      </c>
      <c r="Z6" s="77">
        <f t="shared" si="0"/>
        <v>371658</v>
      </c>
      <c r="AA6" s="89">
        <f t="shared" si="0"/>
        <v>373495</v>
      </c>
      <c r="AB6" s="76">
        <f t="shared" si="1"/>
        <v>-0.11304494440724012</v>
      </c>
      <c r="AC6" s="76">
        <f t="shared" si="2"/>
        <v>-2.4481022179968032E-2</v>
      </c>
    </row>
    <row r="7" spans="2:31" s="14" customFormat="1" ht="18" customHeight="1" x14ac:dyDescent="0.2">
      <c r="B7" s="51" t="s">
        <v>7</v>
      </c>
      <c r="C7" s="68" t="s">
        <v>92</v>
      </c>
      <c r="D7" s="48">
        <v>535945</v>
      </c>
      <c r="E7" s="48">
        <v>544673</v>
      </c>
      <c r="F7" s="48">
        <v>569036</v>
      </c>
      <c r="G7" s="48">
        <v>559645</v>
      </c>
      <c r="H7" s="48">
        <v>582215</v>
      </c>
      <c r="I7" s="48">
        <v>582130</v>
      </c>
      <c r="J7" s="48">
        <v>715435</v>
      </c>
      <c r="K7" s="48">
        <v>666712</v>
      </c>
      <c r="L7" s="48">
        <v>655401</v>
      </c>
      <c r="M7" s="48">
        <v>668383</v>
      </c>
      <c r="O7" s="136"/>
      <c r="P7" s="15" t="s">
        <v>7</v>
      </c>
      <c r="Q7" s="16"/>
      <c r="R7" s="77">
        <f t="shared" si="0"/>
        <v>535945</v>
      </c>
      <c r="S7" s="77">
        <f t="shared" si="0"/>
        <v>544673</v>
      </c>
      <c r="T7" s="77">
        <f t="shared" si="0"/>
        <v>569036</v>
      </c>
      <c r="U7" s="77">
        <f t="shared" si="0"/>
        <v>559645</v>
      </c>
      <c r="V7" s="77">
        <f t="shared" si="0"/>
        <v>582215</v>
      </c>
      <c r="W7" s="77">
        <f t="shared" si="0"/>
        <v>582130</v>
      </c>
      <c r="X7" s="77">
        <f t="shared" si="0"/>
        <v>715435</v>
      </c>
      <c r="Y7" s="77">
        <f t="shared" si="0"/>
        <v>666712</v>
      </c>
      <c r="Z7" s="77">
        <f t="shared" si="0"/>
        <v>655401</v>
      </c>
      <c r="AA7" s="89">
        <f t="shared" si="0"/>
        <v>668383</v>
      </c>
      <c r="AB7" s="76">
        <f t="shared" si="1"/>
        <v>0.24711117745291028</v>
      </c>
      <c r="AC7" s="76">
        <f t="shared" si="2"/>
        <v>0.14816793499733735</v>
      </c>
    </row>
    <row r="8" spans="2:31" s="14" customFormat="1" ht="18" customHeight="1" x14ac:dyDescent="0.2">
      <c r="B8" s="51" t="s">
        <v>44</v>
      </c>
      <c r="C8" s="68" t="s">
        <v>93</v>
      </c>
      <c r="D8" s="49">
        <v>626.70000000000005</v>
      </c>
      <c r="E8" s="49">
        <v>682.7</v>
      </c>
      <c r="F8" s="49">
        <v>713.7</v>
      </c>
      <c r="G8" s="49">
        <v>811.9</v>
      </c>
      <c r="H8" s="49">
        <v>757.2</v>
      </c>
      <c r="I8" s="49">
        <v>696.8</v>
      </c>
      <c r="J8" s="49">
        <v>802.9</v>
      </c>
      <c r="K8" s="49">
        <v>714.6</v>
      </c>
      <c r="L8" s="49">
        <v>843.9</v>
      </c>
      <c r="M8" s="49">
        <v>844.3</v>
      </c>
      <c r="O8" s="136"/>
      <c r="P8" s="15" t="s">
        <v>8</v>
      </c>
      <c r="Q8" s="16"/>
      <c r="R8" s="78">
        <f ca="1">D8*OFFSET(T$109,MATCH($AC$1,$Q$109:$Q$110,0)-1,0)</f>
        <v>626.70000000000005</v>
      </c>
      <c r="S8" s="78">
        <f ca="1">E8*OFFSET(U$109,MATCH($AC$1,$Q$109:$Q$110,0)-1,0)</f>
        <v>682.7</v>
      </c>
      <c r="T8" s="78">
        <f ca="1">F8*OFFSET(V$109,MATCH($AC$1,$Q$109:$Q$110,0)-1,0)</f>
        <v>713.7</v>
      </c>
      <c r="U8" s="78">
        <f ca="1">G8*OFFSET(W$109,MATCH($AC$1,$Q$109:$Q$110,0)-1,0)</f>
        <v>811.9</v>
      </c>
      <c r="V8" s="78">
        <f t="shared" ref="V8:AA8" ca="1" si="3">H8*OFFSET(X$109,MATCH($AC$1,$Q$109:$Q$110,0)-1,0)</f>
        <v>757.2</v>
      </c>
      <c r="W8" s="78">
        <f t="shared" ca="1" si="3"/>
        <v>696.8</v>
      </c>
      <c r="X8" s="78">
        <f t="shared" ca="1" si="3"/>
        <v>802.9</v>
      </c>
      <c r="Y8" s="78">
        <f t="shared" ca="1" si="3"/>
        <v>714.6</v>
      </c>
      <c r="Z8" s="78">
        <f t="shared" ca="1" si="3"/>
        <v>843.9</v>
      </c>
      <c r="AA8" s="87">
        <f t="shared" ca="1" si="3"/>
        <v>844.3</v>
      </c>
      <c r="AB8" s="76">
        <f t="shared" ca="1" si="1"/>
        <v>0.34721557363969985</v>
      </c>
      <c r="AC8" s="76">
        <f t="shared" ca="1" si="2"/>
        <v>0.21168197474167624</v>
      </c>
    </row>
    <row r="9" spans="2:31" s="14" customFormat="1" ht="18" customHeight="1" x14ac:dyDescent="0.2">
      <c r="B9" s="51" t="s">
        <v>9</v>
      </c>
      <c r="C9" s="68" t="s">
        <v>9</v>
      </c>
      <c r="D9" s="48">
        <v>217771</v>
      </c>
      <c r="E9" s="48">
        <v>216111</v>
      </c>
      <c r="F9" s="48">
        <v>211892</v>
      </c>
      <c r="G9" s="48">
        <v>194756</v>
      </c>
      <c r="H9" s="48">
        <v>191453</v>
      </c>
      <c r="I9" s="48">
        <v>190199</v>
      </c>
      <c r="J9" s="48">
        <v>193012</v>
      </c>
      <c r="K9" s="48">
        <v>187203</v>
      </c>
      <c r="L9" s="48">
        <v>196412</v>
      </c>
      <c r="M9" s="48">
        <v>189536</v>
      </c>
      <c r="O9" s="136"/>
      <c r="P9" s="15" t="s">
        <v>9</v>
      </c>
      <c r="Q9" s="16"/>
      <c r="R9" s="77">
        <f t="shared" ref="R9:AA15" si="4">D9</f>
        <v>217771</v>
      </c>
      <c r="S9" s="77">
        <f t="shared" si="4"/>
        <v>216111</v>
      </c>
      <c r="T9" s="77">
        <f t="shared" si="4"/>
        <v>211892</v>
      </c>
      <c r="U9" s="77">
        <f t="shared" si="4"/>
        <v>194756</v>
      </c>
      <c r="V9" s="77">
        <f t="shared" si="4"/>
        <v>191453</v>
      </c>
      <c r="W9" s="77">
        <f t="shared" si="4"/>
        <v>190199</v>
      </c>
      <c r="X9" s="77">
        <f t="shared" si="4"/>
        <v>193012</v>
      </c>
      <c r="Y9" s="77">
        <f t="shared" si="4"/>
        <v>187203</v>
      </c>
      <c r="Z9" s="77">
        <f t="shared" si="4"/>
        <v>196412</v>
      </c>
      <c r="AA9" s="89">
        <f t="shared" si="4"/>
        <v>189536</v>
      </c>
      <c r="AB9" s="76">
        <f t="shared" si="1"/>
        <v>-0.12965454537105492</v>
      </c>
      <c r="AC9" s="76">
        <f t="shared" si="2"/>
        <v>-3.4858227435475477E-3</v>
      </c>
    </row>
    <row r="10" spans="2:31" s="14" customFormat="1" ht="18" customHeight="1" x14ac:dyDescent="0.2">
      <c r="B10" s="51" t="s">
        <v>45</v>
      </c>
      <c r="C10" s="68" t="s">
        <v>45</v>
      </c>
      <c r="D10" s="48">
        <v>6891</v>
      </c>
      <c r="E10" s="48">
        <v>7622</v>
      </c>
      <c r="F10" s="48">
        <v>7347</v>
      </c>
      <c r="G10" s="48">
        <v>7006</v>
      </c>
      <c r="H10" s="48">
        <v>6766</v>
      </c>
      <c r="I10" s="48">
        <v>6188</v>
      </c>
      <c r="J10" s="48">
        <v>5960</v>
      </c>
      <c r="K10" s="48">
        <v>6245</v>
      </c>
      <c r="L10" s="48">
        <v>6877</v>
      </c>
      <c r="M10" s="48">
        <v>6720</v>
      </c>
      <c r="O10" s="136"/>
      <c r="P10" s="15" t="s">
        <v>10</v>
      </c>
      <c r="Q10" s="26"/>
      <c r="R10" s="82">
        <f t="shared" si="4"/>
        <v>6891</v>
      </c>
      <c r="S10" s="82">
        <f t="shared" si="4"/>
        <v>7622</v>
      </c>
      <c r="T10" s="82">
        <f t="shared" si="4"/>
        <v>7347</v>
      </c>
      <c r="U10" s="82">
        <f t="shared" si="4"/>
        <v>7006</v>
      </c>
      <c r="V10" s="82">
        <f t="shared" si="4"/>
        <v>6766</v>
      </c>
      <c r="W10" s="82">
        <f t="shared" si="4"/>
        <v>6188</v>
      </c>
      <c r="X10" s="82">
        <f t="shared" si="4"/>
        <v>5960</v>
      </c>
      <c r="Y10" s="82">
        <f t="shared" si="4"/>
        <v>6245</v>
      </c>
      <c r="Z10" s="82">
        <f t="shared" si="4"/>
        <v>6877</v>
      </c>
      <c r="AA10" s="88">
        <f t="shared" si="4"/>
        <v>6720</v>
      </c>
      <c r="AB10" s="76">
        <f t="shared" si="1"/>
        <v>-2.4814976055724858E-2</v>
      </c>
      <c r="AC10" s="76">
        <f t="shared" si="2"/>
        <v>8.5972850678733032E-2</v>
      </c>
    </row>
    <row r="11" spans="2:31" s="14" customFormat="1" ht="18" customHeight="1" x14ac:dyDescent="0.2">
      <c r="B11" s="51" t="s">
        <v>46</v>
      </c>
      <c r="C11" s="68" t="s">
        <v>46</v>
      </c>
      <c r="D11" s="49">
        <v>18.7</v>
      </c>
      <c r="E11" s="49">
        <v>18.5</v>
      </c>
      <c r="F11" s="49">
        <v>18.8</v>
      </c>
      <c r="G11" s="49">
        <v>18.600000000000001</v>
      </c>
      <c r="H11" s="49">
        <v>18.600000000000001</v>
      </c>
      <c r="I11" s="49">
        <v>18.5</v>
      </c>
      <c r="J11" s="49">
        <v>18.399999999999999</v>
      </c>
      <c r="K11" s="49">
        <v>18.5</v>
      </c>
      <c r="L11" s="49">
        <v>18.399999999999999</v>
      </c>
      <c r="M11" s="49">
        <v>18.5</v>
      </c>
      <c r="O11" s="137" t="s">
        <v>11</v>
      </c>
      <c r="P11" s="19" t="s">
        <v>12</v>
      </c>
      <c r="Q11" s="16"/>
      <c r="R11" s="78">
        <f t="shared" si="4"/>
        <v>18.7</v>
      </c>
      <c r="S11" s="78">
        <f t="shared" si="4"/>
        <v>18.5</v>
      </c>
      <c r="T11" s="78">
        <f t="shared" si="4"/>
        <v>18.8</v>
      </c>
      <c r="U11" s="78">
        <f t="shared" si="4"/>
        <v>18.600000000000001</v>
      </c>
      <c r="V11" s="78">
        <f t="shared" si="4"/>
        <v>18.600000000000001</v>
      </c>
      <c r="W11" s="78">
        <f t="shared" si="4"/>
        <v>18.5</v>
      </c>
      <c r="X11" s="78">
        <f t="shared" si="4"/>
        <v>18.399999999999999</v>
      </c>
      <c r="Y11" s="78">
        <f t="shared" si="4"/>
        <v>18.5</v>
      </c>
      <c r="Z11" s="78">
        <f t="shared" si="4"/>
        <v>18.399999999999999</v>
      </c>
      <c r="AA11" s="87">
        <f t="shared" si="4"/>
        <v>18.5</v>
      </c>
      <c r="AB11" s="94">
        <f t="shared" si="1"/>
        <v>-1.0695187165775364E-2</v>
      </c>
      <c r="AC11" s="94">
        <f t="shared" si="2"/>
        <v>0</v>
      </c>
    </row>
    <row r="12" spans="2:31" s="14" customFormat="1" ht="18" customHeight="1" x14ac:dyDescent="0.2">
      <c r="B12" s="51" t="s">
        <v>47</v>
      </c>
      <c r="C12" s="68" t="s">
        <v>47</v>
      </c>
      <c r="D12" s="48">
        <v>391</v>
      </c>
      <c r="E12" s="48">
        <v>389</v>
      </c>
      <c r="F12" s="48">
        <v>406</v>
      </c>
      <c r="G12" s="48">
        <v>396</v>
      </c>
      <c r="H12" s="48">
        <v>399</v>
      </c>
      <c r="I12" s="48">
        <v>392</v>
      </c>
      <c r="J12" s="48">
        <v>390</v>
      </c>
      <c r="K12" s="48">
        <v>392</v>
      </c>
      <c r="L12" s="48">
        <v>393</v>
      </c>
      <c r="M12" s="48">
        <v>401</v>
      </c>
      <c r="O12" s="138"/>
      <c r="P12" s="22" t="s">
        <v>4</v>
      </c>
      <c r="Q12" s="16"/>
      <c r="R12" s="77">
        <f t="shared" si="4"/>
        <v>391</v>
      </c>
      <c r="S12" s="77">
        <f t="shared" si="4"/>
        <v>389</v>
      </c>
      <c r="T12" s="77">
        <f t="shared" si="4"/>
        <v>406</v>
      </c>
      <c r="U12" s="77">
        <f t="shared" si="4"/>
        <v>396</v>
      </c>
      <c r="V12" s="77">
        <f t="shared" si="4"/>
        <v>399</v>
      </c>
      <c r="W12" s="77">
        <f t="shared" si="4"/>
        <v>392</v>
      </c>
      <c r="X12" s="77">
        <f t="shared" si="4"/>
        <v>390</v>
      </c>
      <c r="Y12" s="77">
        <f t="shared" si="4"/>
        <v>392</v>
      </c>
      <c r="Z12" s="77">
        <f t="shared" si="4"/>
        <v>393</v>
      </c>
      <c r="AA12" s="89">
        <f t="shared" si="4"/>
        <v>401</v>
      </c>
      <c r="AB12" s="76">
        <f t="shared" si="1"/>
        <v>2.557544757033248E-2</v>
      </c>
      <c r="AC12" s="76">
        <f t="shared" si="2"/>
        <v>2.2959183673469389E-2</v>
      </c>
    </row>
    <row r="13" spans="2:31" s="14" customFormat="1" ht="18" customHeight="1" x14ac:dyDescent="0.2">
      <c r="B13" s="51" t="s">
        <v>48</v>
      </c>
      <c r="C13" s="68" t="s">
        <v>48</v>
      </c>
      <c r="D13" s="48">
        <v>134</v>
      </c>
      <c r="E13" s="48">
        <v>134</v>
      </c>
      <c r="F13" s="48">
        <v>144</v>
      </c>
      <c r="G13" s="48">
        <v>139</v>
      </c>
      <c r="H13" s="48">
        <v>141</v>
      </c>
      <c r="I13" s="48">
        <v>136</v>
      </c>
      <c r="J13" s="48">
        <v>135</v>
      </c>
      <c r="K13" s="48">
        <v>137</v>
      </c>
      <c r="L13" s="48">
        <v>137</v>
      </c>
      <c r="M13" s="48">
        <v>143</v>
      </c>
      <c r="O13" s="138"/>
      <c r="P13" s="22" t="s">
        <v>5</v>
      </c>
      <c r="Q13" s="16"/>
      <c r="R13" s="77">
        <f t="shared" si="4"/>
        <v>134</v>
      </c>
      <c r="S13" s="77">
        <f t="shared" si="4"/>
        <v>134</v>
      </c>
      <c r="T13" s="77">
        <f t="shared" si="4"/>
        <v>144</v>
      </c>
      <c r="U13" s="77">
        <f t="shared" si="4"/>
        <v>139</v>
      </c>
      <c r="V13" s="77">
        <f t="shared" si="4"/>
        <v>141</v>
      </c>
      <c r="W13" s="77">
        <f t="shared" si="4"/>
        <v>136</v>
      </c>
      <c r="X13" s="77">
        <f t="shared" si="4"/>
        <v>135</v>
      </c>
      <c r="Y13" s="77">
        <f t="shared" si="4"/>
        <v>137</v>
      </c>
      <c r="Z13" s="77">
        <f t="shared" si="4"/>
        <v>137</v>
      </c>
      <c r="AA13" s="89">
        <f t="shared" si="4"/>
        <v>143</v>
      </c>
      <c r="AB13" s="76">
        <f t="shared" si="1"/>
        <v>6.7164179104477612E-2</v>
      </c>
      <c r="AC13" s="76">
        <f t="shared" si="2"/>
        <v>5.1470588235294115E-2</v>
      </c>
    </row>
    <row r="14" spans="2:31" s="14" customFormat="1" ht="18" customHeight="1" x14ac:dyDescent="0.2">
      <c r="B14" s="51" t="s">
        <v>49</v>
      </c>
      <c r="C14" s="68" t="s">
        <v>49</v>
      </c>
      <c r="D14" s="48">
        <v>304</v>
      </c>
      <c r="E14" s="48">
        <v>301</v>
      </c>
      <c r="F14" s="48">
        <v>312</v>
      </c>
      <c r="G14" s="48">
        <v>306</v>
      </c>
      <c r="H14" s="48">
        <v>307</v>
      </c>
      <c r="I14" s="48">
        <v>302</v>
      </c>
      <c r="J14" s="48">
        <v>301</v>
      </c>
      <c r="K14" s="48">
        <v>302</v>
      </c>
      <c r="L14" s="48">
        <v>302</v>
      </c>
      <c r="M14" s="48">
        <v>307</v>
      </c>
      <c r="O14" s="138"/>
      <c r="P14" s="22" t="s">
        <v>6</v>
      </c>
      <c r="Q14" s="16"/>
      <c r="R14" s="77">
        <f t="shared" si="4"/>
        <v>304</v>
      </c>
      <c r="S14" s="77">
        <f t="shared" si="4"/>
        <v>301</v>
      </c>
      <c r="T14" s="77">
        <f t="shared" si="4"/>
        <v>312</v>
      </c>
      <c r="U14" s="77">
        <f t="shared" si="4"/>
        <v>306</v>
      </c>
      <c r="V14" s="77">
        <f t="shared" si="4"/>
        <v>307</v>
      </c>
      <c r="W14" s="77">
        <f t="shared" si="4"/>
        <v>302</v>
      </c>
      <c r="X14" s="77">
        <f t="shared" si="4"/>
        <v>301</v>
      </c>
      <c r="Y14" s="77">
        <f t="shared" si="4"/>
        <v>302</v>
      </c>
      <c r="Z14" s="77">
        <f t="shared" si="4"/>
        <v>302</v>
      </c>
      <c r="AA14" s="89">
        <f t="shared" si="4"/>
        <v>307</v>
      </c>
      <c r="AB14" s="76">
        <f t="shared" si="1"/>
        <v>9.8684210526315784E-3</v>
      </c>
      <c r="AC14" s="76">
        <f t="shared" si="2"/>
        <v>1.6556291390728478E-2</v>
      </c>
    </row>
    <row r="15" spans="2:31" s="14" customFormat="1" ht="18" customHeight="1" x14ac:dyDescent="0.2">
      <c r="B15" s="51" t="s">
        <v>50</v>
      </c>
      <c r="C15" s="68" t="s">
        <v>50</v>
      </c>
      <c r="D15" s="49">
        <v>387.5</v>
      </c>
      <c r="E15" s="49">
        <v>405.6</v>
      </c>
      <c r="F15" s="49">
        <v>427.2</v>
      </c>
      <c r="G15" s="49">
        <v>438.2</v>
      </c>
      <c r="H15" s="49">
        <v>460.6</v>
      </c>
      <c r="I15" s="49">
        <v>459.5</v>
      </c>
      <c r="J15" s="49">
        <v>564.70000000000005</v>
      </c>
      <c r="K15" s="49">
        <v>538.1</v>
      </c>
      <c r="L15" s="49">
        <v>532.4</v>
      </c>
      <c r="M15" s="49">
        <v>548.79999999999995</v>
      </c>
      <c r="O15" s="138"/>
      <c r="P15" s="22" t="s">
        <v>7</v>
      </c>
      <c r="Q15" s="16"/>
      <c r="R15" s="78">
        <f t="shared" si="4"/>
        <v>387.5</v>
      </c>
      <c r="S15" s="78">
        <f t="shared" si="4"/>
        <v>405.6</v>
      </c>
      <c r="T15" s="78">
        <f t="shared" si="4"/>
        <v>427.2</v>
      </c>
      <c r="U15" s="78">
        <f t="shared" si="4"/>
        <v>438.2</v>
      </c>
      <c r="V15" s="78">
        <f t="shared" si="4"/>
        <v>460.6</v>
      </c>
      <c r="W15" s="78">
        <f t="shared" si="4"/>
        <v>459.5</v>
      </c>
      <c r="X15" s="78">
        <f t="shared" si="4"/>
        <v>564.70000000000005</v>
      </c>
      <c r="Y15" s="78">
        <f t="shared" si="4"/>
        <v>538.1</v>
      </c>
      <c r="Z15" s="78">
        <f t="shared" si="4"/>
        <v>532.4</v>
      </c>
      <c r="AA15" s="87">
        <f t="shared" si="4"/>
        <v>548.79999999999995</v>
      </c>
      <c r="AB15" s="76">
        <f t="shared" si="1"/>
        <v>0.4162580645161289</v>
      </c>
      <c r="AC15" s="76">
        <f t="shared" si="2"/>
        <v>0.19434167573449393</v>
      </c>
    </row>
    <row r="16" spans="2:31" s="14" customFormat="1" ht="18" customHeight="1" x14ac:dyDescent="0.2">
      <c r="B16" s="51" t="s">
        <v>51</v>
      </c>
      <c r="C16" s="68" t="s">
        <v>51</v>
      </c>
      <c r="D16" s="48">
        <v>157</v>
      </c>
      <c r="E16" s="48">
        <v>161</v>
      </c>
      <c r="F16" s="48">
        <v>159</v>
      </c>
      <c r="G16" s="48">
        <v>153</v>
      </c>
      <c r="H16" s="48">
        <v>151</v>
      </c>
      <c r="I16" s="48">
        <v>150</v>
      </c>
      <c r="J16" s="48">
        <v>152</v>
      </c>
      <c r="K16" s="48">
        <v>151</v>
      </c>
      <c r="L16" s="48">
        <v>160</v>
      </c>
      <c r="M16" s="48">
        <v>156</v>
      </c>
      <c r="O16" s="138"/>
      <c r="P16" s="22" t="s">
        <v>13</v>
      </c>
      <c r="Q16" s="16"/>
      <c r="R16" s="78">
        <f ca="1">D26*OFFSET(T$109,MATCH($AC$1,$Q$109:$Q$110,0)-1,0)</f>
        <v>453.2</v>
      </c>
      <c r="S16" s="78">
        <f ca="1">E26*OFFSET(U$109,MATCH($AC$1,$Q$109:$Q$110,0)-1,0)</f>
        <v>508.3</v>
      </c>
      <c r="T16" s="78">
        <f ca="1">F26*OFFSET(V$109,MATCH($AC$1,$Q$109:$Q$110,0)-1,0)</f>
        <v>535.79999999999995</v>
      </c>
      <c r="U16" s="78">
        <f ca="1">G26*OFFSET(W$109,MATCH($AC$1,$Q$109:$Q$110,0)-1,0)</f>
        <v>635.79999999999995</v>
      </c>
      <c r="V16" s="78">
        <f t="shared" ref="V16:AA16" ca="1" si="5">H26*OFFSET(X$109,MATCH($AC$1,$Q$109:$Q$110,0)-1,0)</f>
        <v>599</v>
      </c>
      <c r="W16" s="78">
        <f t="shared" ca="1" si="5"/>
        <v>549.9</v>
      </c>
      <c r="X16" s="78">
        <f t="shared" ca="1" si="5"/>
        <v>633.70000000000005</v>
      </c>
      <c r="Y16" s="78">
        <f t="shared" ca="1" si="5"/>
        <v>576.70000000000005</v>
      </c>
      <c r="Z16" s="78">
        <f t="shared" ca="1" si="5"/>
        <v>685.5</v>
      </c>
      <c r="AA16" s="87">
        <f t="shared" ca="1" si="5"/>
        <v>693.2</v>
      </c>
      <c r="AB16" s="76">
        <f t="shared" ca="1" si="1"/>
        <v>0.52956751985878214</v>
      </c>
      <c r="AC16" s="76">
        <f t="shared" ca="1" si="2"/>
        <v>0.26059283506092029</v>
      </c>
    </row>
    <row r="17" spans="2:29" s="14" customFormat="1" ht="18" customHeight="1" x14ac:dyDescent="0.2">
      <c r="B17" s="51" t="s">
        <v>52</v>
      </c>
      <c r="C17" s="68" t="s">
        <v>52</v>
      </c>
      <c r="D17" s="49">
        <v>25.5</v>
      </c>
      <c r="E17" s="49">
        <v>25.9</v>
      </c>
      <c r="F17" s="49">
        <v>26.5</v>
      </c>
      <c r="G17" s="49">
        <v>27.1</v>
      </c>
      <c r="H17" s="49">
        <v>27.9</v>
      </c>
      <c r="I17" s="49">
        <v>28.4</v>
      </c>
      <c r="J17" s="49">
        <v>28.9</v>
      </c>
      <c r="K17" s="49">
        <v>29.4</v>
      </c>
      <c r="L17" s="49">
        <v>29.8</v>
      </c>
      <c r="M17" s="49">
        <v>30.2</v>
      </c>
      <c r="O17" s="138"/>
      <c r="P17" s="22" t="s">
        <v>9</v>
      </c>
      <c r="Q17" s="16"/>
      <c r="R17" s="77">
        <f t="shared" ref="R17:AA19" si="6">D16</f>
        <v>157</v>
      </c>
      <c r="S17" s="77">
        <f t="shared" si="6"/>
        <v>161</v>
      </c>
      <c r="T17" s="77">
        <f t="shared" si="6"/>
        <v>159</v>
      </c>
      <c r="U17" s="77">
        <f t="shared" si="6"/>
        <v>153</v>
      </c>
      <c r="V17" s="77">
        <f t="shared" si="6"/>
        <v>151</v>
      </c>
      <c r="W17" s="77">
        <f t="shared" si="6"/>
        <v>150</v>
      </c>
      <c r="X17" s="77">
        <f t="shared" si="6"/>
        <v>152</v>
      </c>
      <c r="Y17" s="77">
        <f t="shared" si="6"/>
        <v>151</v>
      </c>
      <c r="Z17" s="77">
        <f t="shared" si="6"/>
        <v>160</v>
      </c>
      <c r="AA17" s="89">
        <f t="shared" si="6"/>
        <v>156</v>
      </c>
      <c r="AB17" s="76">
        <f t="shared" si="1"/>
        <v>-6.369426751592357E-3</v>
      </c>
      <c r="AC17" s="76">
        <f t="shared" si="2"/>
        <v>0.04</v>
      </c>
    </row>
    <row r="18" spans="2:29" s="14" customFormat="1" ht="18" customHeight="1" x14ac:dyDescent="0.2">
      <c r="B18" s="51" t="s">
        <v>53</v>
      </c>
      <c r="C18" s="68" t="s">
        <v>53</v>
      </c>
      <c r="D18" s="50">
        <v>2.46</v>
      </c>
      <c r="E18" s="50">
        <v>2.52</v>
      </c>
      <c r="F18" s="50">
        <v>2.69</v>
      </c>
      <c r="G18" s="50">
        <v>2.87</v>
      </c>
      <c r="H18" s="50">
        <v>3.04</v>
      </c>
      <c r="I18" s="50">
        <v>3.06</v>
      </c>
      <c r="J18" s="50">
        <v>3.71</v>
      </c>
      <c r="K18" s="50">
        <v>3.56</v>
      </c>
      <c r="L18" s="50">
        <v>3.34</v>
      </c>
      <c r="M18" s="50">
        <v>3.53</v>
      </c>
      <c r="O18" s="138"/>
      <c r="P18" s="22" t="s">
        <v>14</v>
      </c>
      <c r="Q18" s="16"/>
      <c r="R18" s="77">
        <f t="shared" si="6"/>
        <v>25.5</v>
      </c>
      <c r="S18" s="77">
        <f t="shared" si="6"/>
        <v>25.9</v>
      </c>
      <c r="T18" s="77">
        <f t="shared" si="6"/>
        <v>26.5</v>
      </c>
      <c r="U18" s="77">
        <f t="shared" si="6"/>
        <v>27.1</v>
      </c>
      <c r="V18" s="77">
        <f t="shared" si="6"/>
        <v>27.9</v>
      </c>
      <c r="W18" s="77">
        <f t="shared" si="6"/>
        <v>28.4</v>
      </c>
      <c r="X18" s="77">
        <f t="shared" si="6"/>
        <v>28.9</v>
      </c>
      <c r="Y18" s="77">
        <f t="shared" si="6"/>
        <v>29.4</v>
      </c>
      <c r="Z18" s="77">
        <f t="shared" si="6"/>
        <v>29.8</v>
      </c>
      <c r="AA18" s="89">
        <f t="shared" si="6"/>
        <v>30.2</v>
      </c>
      <c r="AB18" s="76">
        <f t="shared" si="1"/>
        <v>0.18431372549019606</v>
      </c>
      <c r="AC18" s="76">
        <f t="shared" si="2"/>
        <v>6.3380281690140872E-2</v>
      </c>
    </row>
    <row r="19" spans="2:29" s="14" customFormat="1" ht="18" customHeight="1" x14ac:dyDescent="0.2">
      <c r="B19" s="51" t="s">
        <v>54</v>
      </c>
      <c r="C19" s="68" t="s">
        <v>54</v>
      </c>
      <c r="D19" s="48">
        <v>1169</v>
      </c>
      <c r="E19" s="48">
        <v>1253</v>
      </c>
      <c r="F19" s="48">
        <v>1254</v>
      </c>
      <c r="G19" s="48">
        <v>1451</v>
      </c>
      <c r="H19" s="48">
        <v>1301</v>
      </c>
      <c r="I19" s="48">
        <v>1197</v>
      </c>
      <c r="J19" s="48">
        <v>1122</v>
      </c>
      <c r="K19" s="48">
        <v>1072</v>
      </c>
      <c r="L19" s="48">
        <v>1288</v>
      </c>
      <c r="M19" s="48">
        <v>1263</v>
      </c>
      <c r="O19" s="138"/>
      <c r="P19" s="22" t="s">
        <v>15</v>
      </c>
      <c r="Q19" s="16"/>
      <c r="R19" s="81">
        <f t="shared" si="6"/>
        <v>2.46</v>
      </c>
      <c r="S19" s="81">
        <f t="shared" si="6"/>
        <v>2.52</v>
      </c>
      <c r="T19" s="81">
        <f t="shared" si="6"/>
        <v>2.69</v>
      </c>
      <c r="U19" s="81">
        <f t="shared" si="6"/>
        <v>2.87</v>
      </c>
      <c r="V19" s="81">
        <f t="shared" si="6"/>
        <v>3.04</v>
      </c>
      <c r="W19" s="81">
        <f t="shared" si="6"/>
        <v>3.06</v>
      </c>
      <c r="X19" s="81">
        <f t="shared" si="6"/>
        <v>3.71</v>
      </c>
      <c r="Y19" s="81">
        <f t="shared" si="6"/>
        <v>3.56</v>
      </c>
      <c r="Z19" s="81">
        <f t="shared" si="6"/>
        <v>3.34</v>
      </c>
      <c r="AA19" s="24">
        <f t="shared" si="6"/>
        <v>3.53</v>
      </c>
      <c r="AB19" s="76">
        <f t="shared" si="1"/>
        <v>0.43495934959349586</v>
      </c>
      <c r="AC19" s="76">
        <f t="shared" si="2"/>
        <v>0.15359477124182999</v>
      </c>
    </row>
    <row r="20" spans="2:29" s="14" customFormat="1" ht="18" customHeight="1" x14ac:dyDescent="0.2">
      <c r="B20" s="51" t="s">
        <v>18</v>
      </c>
      <c r="C20" s="68" t="s">
        <v>18</v>
      </c>
      <c r="D20" s="50">
        <v>6.48</v>
      </c>
      <c r="E20" s="50">
        <v>6.66</v>
      </c>
      <c r="F20" s="50">
        <v>6.99</v>
      </c>
      <c r="G20" s="50">
        <v>7.53</v>
      </c>
      <c r="H20" s="50">
        <v>8.02</v>
      </c>
      <c r="I20" s="50">
        <v>8.15</v>
      </c>
      <c r="J20" s="50">
        <v>9.73</v>
      </c>
      <c r="K20" s="50">
        <v>9.1999999999999993</v>
      </c>
      <c r="L20" s="50">
        <v>8.84</v>
      </c>
      <c r="M20" s="50">
        <v>8.9499999999999993</v>
      </c>
      <c r="O20" s="139"/>
      <c r="P20" s="25" t="s">
        <v>16</v>
      </c>
      <c r="Q20" s="26"/>
      <c r="R20" s="82">
        <f ca="1">D19*OFFSET(T$109,MATCH($AC$1,$Q$109:$Q$110,0)-1,0)</f>
        <v>1169</v>
      </c>
      <c r="S20" s="82">
        <f ca="1">E19*OFFSET(U$109,MATCH($AC$1,$Q$109:$Q$110,0)-1,0)</f>
        <v>1253</v>
      </c>
      <c r="T20" s="82">
        <f ca="1">F19*OFFSET(V$109,MATCH($AC$1,$Q$109:$Q$110,0)-1,0)</f>
        <v>1254</v>
      </c>
      <c r="U20" s="82">
        <f ca="1">G19*OFFSET(W$109,MATCH($AC$1,$Q$109:$Q$110,0)-1,0)</f>
        <v>1451</v>
      </c>
      <c r="V20" s="82">
        <f t="shared" ref="V20:AA20" ca="1" si="7">H19*OFFSET(X$109,MATCH($AC$1,$Q$109:$Q$110,0)-1,0)</f>
        <v>1301</v>
      </c>
      <c r="W20" s="82">
        <f t="shared" ca="1" si="7"/>
        <v>1197</v>
      </c>
      <c r="X20" s="82">
        <f t="shared" ca="1" si="7"/>
        <v>1122</v>
      </c>
      <c r="Y20" s="82">
        <f t="shared" ca="1" si="7"/>
        <v>1072</v>
      </c>
      <c r="Z20" s="82">
        <f t="shared" ca="1" si="7"/>
        <v>1288</v>
      </c>
      <c r="AA20" s="88">
        <f t="shared" ca="1" si="7"/>
        <v>1263</v>
      </c>
      <c r="AB20" s="79">
        <f t="shared" ca="1" si="1"/>
        <v>8.0410607356715139E-2</v>
      </c>
      <c r="AC20" s="79">
        <f t="shared" ca="1" si="2"/>
        <v>5.5137844611528819E-2</v>
      </c>
    </row>
    <row r="21" spans="2:29" s="14" customFormat="1" ht="18" customHeight="1" x14ac:dyDescent="0.2">
      <c r="B21" s="51" t="s">
        <v>19</v>
      </c>
      <c r="C21" s="68" t="s">
        <v>19</v>
      </c>
      <c r="D21" s="50">
        <v>7.57</v>
      </c>
      <c r="E21" s="50">
        <v>8.35</v>
      </c>
      <c r="F21" s="50">
        <v>8.77</v>
      </c>
      <c r="G21" s="50">
        <v>10.92</v>
      </c>
      <c r="H21" s="50">
        <v>10.43</v>
      </c>
      <c r="I21" s="50">
        <v>9.75</v>
      </c>
      <c r="J21" s="50">
        <v>10.92</v>
      </c>
      <c r="K21" s="50">
        <v>9.86</v>
      </c>
      <c r="L21" s="50">
        <v>11.38</v>
      </c>
      <c r="M21" s="50">
        <v>11.3</v>
      </c>
      <c r="O21" s="140" t="s">
        <v>17</v>
      </c>
      <c r="P21" s="19" t="s">
        <v>18</v>
      </c>
      <c r="Q21" s="16"/>
      <c r="R21" s="83">
        <f>D20</f>
        <v>6.48</v>
      </c>
      <c r="S21" s="83">
        <f>E20</f>
        <v>6.66</v>
      </c>
      <c r="T21" s="83">
        <f>F20</f>
        <v>6.99</v>
      </c>
      <c r="U21" s="83">
        <f>G20</f>
        <v>7.53</v>
      </c>
      <c r="V21" s="83">
        <f t="shared" ref="V21:AA21" si="8">H20</f>
        <v>8.02</v>
      </c>
      <c r="W21" s="83">
        <f t="shared" si="8"/>
        <v>8.15</v>
      </c>
      <c r="X21" s="83">
        <f t="shared" si="8"/>
        <v>9.73</v>
      </c>
      <c r="Y21" s="83">
        <f t="shared" si="8"/>
        <v>9.1999999999999993</v>
      </c>
      <c r="Z21" s="83">
        <f t="shared" si="8"/>
        <v>8.84</v>
      </c>
      <c r="AA21" s="29">
        <f t="shared" si="8"/>
        <v>8.9499999999999993</v>
      </c>
      <c r="AB21" s="94">
        <f t="shared" si="1"/>
        <v>0.38117283950617264</v>
      </c>
      <c r="AC21" s="94">
        <f t="shared" si="2"/>
        <v>9.8159509202453851E-2</v>
      </c>
    </row>
    <row r="22" spans="2:29" s="14" customFormat="1" ht="18" customHeight="1" x14ac:dyDescent="0.2">
      <c r="B22" s="51" t="s">
        <v>55</v>
      </c>
      <c r="C22" s="68" t="s">
        <v>55</v>
      </c>
      <c r="D22" s="50">
        <v>6.91</v>
      </c>
      <c r="E22" s="50">
        <v>7.05</v>
      </c>
      <c r="F22" s="50">
        <v>7.37</v>
      </c>
      <c r="G22" s="50">
        <v>9.1</v>
      </c>
      <c r="H22" s="50">
        <v>8.7899999999999991</v>
      </c>
      <c r="I22" s="50">
        <v>8.44</v>
      </c>
      <c r="J22" s="50">
        <v>8.32</v>
      </c>
      <c r="K22" s="50">
        <v>8.0299999999999994</v>
      </c>
      <c r="L22" s="50">
        <v>8.58</v>
      </c>
      <c r="M22" s="50">
        <v>8.84</v>
      </c>
      <c r="O22" s="140"/>
      <c r="P22" s="22" t="s">
        <v>19</v>
      </c>
      <c r="Q22" s="16"/>
      <c r="R22" s="81">
        <f t="shared" ref="R22:AA39" ca="1" si="9">D21*OFFSET(T$109,MATCH($AC$1,$Q$109:$Q$110,0)-1,0)</f>
        <v>7.57</v>
      </c>
      <c r="S22" s="81">
        <f t="shared" ca="1" si="9"/>
        <v>8.35</v>
      </c>
      <c r="T22" s="81">
        <f t="shared" ca="1" si="9"/>
        <v>8.77</v>
      </c>
      <c r="U22" s="81">
        <f t="shared" ca="1" si="9"/>
        <v>10.92</v>
      </c>
      <c r="V22" s="81">
        <f t="shared" ca="1" si="9"/>
        <v>10.43</v>
      </c>
      <c r="W22" s="81">
        <f t="shared" ca="1" si="9"/>
        <v>9.75</v>
      </c>
      <c r="X22" s="81">
        <f t="shared" ca="1" si="9"/>
        <v>10.92</v>
      </c>
      <c r="Y22" s="81">
        <f t="shared" ca="1" si="9"/>
        <v>9.86</v>
      </c>
      <c r="Z22" s="81">
        <f t="shared" ca="1" si="9"/>
        <v>11.38</v>
      </c>
      <c r="AA22" s="24">
        <f t="shared" ca="1" si="9"/>
        <v>11.3</v>
      </c>
      <c r="AB22" s="76">
        <f t="shared" ca="1" si="1"/>
        <v>0.49273447820343463</v>
      </c>
      <c r="AC22" s="76">
        <f t="shared" ca="1" si="2"/>
        <v>0.15897435897435905</v>
      </c>
    </row>
    <row r="23" spans="2:29" s="14" customFormat="1" ht="18" customHeight="1" x14ac:dyDescent="0.2">
      <c r="B23" s="51" t="s">
        <v>20</v>
      </c>
      <c r="C23" s="68" t="s">
        <v>20</v>
      </c>
      <c r="D23" s="50">
        <v>0.92</v>
      </c>
      <c r="E23" s="50">
        <v>1.55</v>
      </c>
      <c r="F23" s="50">
        <v>1.67</v>
      </c>
      <c r="G23" s="50">
        <v>2.08</v>
      </c>
      <c r="H23" s="50">
        <v>2.04</v>
      </c>
      <c r="I23" s="50">
        <v>1.78</v>
      </c>
      <c r="J23" s="50">
        <v>3.06</v>
      </c>
      <c r="K23" s="50">
        <v>2.23</v>
      </c>
      <c r="L23" s="50">
        <v>3.16</v>
      </c>
      <c r="M23" s="50">
        <v>2.87</v>
      </c>
      <c r="O23" s="140"/>
      <c r="P23" s="22" t="s">
        <v>73</v>
      </c>
      <c r="Q23" s="16"/>
      <c r="R23" s="81">
        <f t="shared" ca="1" si="9"/>
        <v>6.91</v>
      </c>
      <c r="S23" s="81">
        <f t="shared" ca="1" si="9"/>
        <v>7.05</v>
      </c>
      <c r="T23" s="81">
        <f t="shared" ca="1" si="9"/>
        <v>7.37</v>
      </c>
      <c r="U23" s="81">
        <f t="shared" ca="1" si="9"/>
        <v>9.1</v>
      </c>
      <c r="V23" s="81">
        <f t="shared" ca="1" si="9"/>
        <v>8.7899999999999991</v>
      </c>
      <c r="W23" s="81">
        <f t="shared" ca="1" si="9"/>
        <v>8.44</v>
      </c>
      <c r="X23" s="81">
        <f t="shared" ca="1" si="9"/>
        <v>8.32</v>
      </c>
      <c r="Y23" s="81">
        <f t="shared" ca="1" si="9"/>
        <v>8.0299999999999994</v>
      </c>
      <c r="Z23" s="81">
        <f t="shared" ca="1" si="9"/>
        <v>8.58</v>
      </c>
      <c r="AA23" s="24">
        <f t="shared" ca="1" si="9"/>
        <v>8.84</v>
      </c>
      <c r="AB23" s="76">
        <f t="shared" ca="1" si="1"/>
        <v>0.27930535455861066</v>
      </c>
      <c r="AC23" s="76">
        <f t="shared" ca="1" si="2"/>
        <v>4.7393364928909998E-2</v>
      </c>
    </row>
    <row r="24" spans="2:29" s="14" customFormat="1" ht="18" customHeight="1" x14ac:dyDescent="0.2">
      <c r="B24" s="51" t="s">
        <v>56</v>
      </c>
      <c r="C24" s="68" t="s">
        <v>56</v>
      </c>
      <c r="D24" s="49">
        <v>91</v>
      </c>
      <c r="E24" s="49">
        <v>89.6</v>
      </c>
      <c r="F24" s="49">
        <v>97.1</v>
      </c>
      <c r="G24" s="49">
        <v>115.9</v>
      </c>
      <c r="H24" s="49">
        <v>111.9</v>
      </c>
      <c r="I24" s="49">
        <v>112.6</v>
      </c>
      <c r="J24" s="49">
        <v>134.69999999999999</v>
      </c>
      <c r="K24" s="49">
        <v>114.4</v>
      </c>
      <c r="L24" s="49">
        <v>122.7</v>
      </c>
      <c r="M24" s="49">
        <v>125.6</v>
      </c>
      <c r="O24" s="140"/>
      <c r="P24" s="22" t="s">
        <v>20</v>
      </c>
      <c r="Q24" s="16"/>
      <c r="R24" s="81">
        <f t="shared" ca="1" si="9"/>
        <v>0.92</v>
      </c>
      <c r="S24" s="81">
        <f t="shared" ca="1" si="9"/>
        <v>1.55</v>
      </c>
      <c r="T24" s="81">
        <f t="shared" ca="1" si="9"/>
        <v>1.67</v>
      </c>
      <c r="U24" s="81">
        <f t="shared" ca="1" si="9"/>
        <v>2.08</v>
      </c>
      <c r="V24" s="81">
        <f t="shared" ca="1" si="9"/>
        <v>2.04</v>
      </c>
      <c r="W24" s="81">
        <f t="shared" ca="1" si="9"/>
        <v>1.78</v>
      </c>
      <c r="X24" s="81">
        <f t="shared" ca="1" si="9"/>
        <v>3.06</v>
      </c>
      <c r="Y24" s="81">
        <f t="shared" ca="1" si="9"/>
        <v>2.23</v>
      </c>
      <c r="Z24" s="81">
        <f t="shared" ca="1" si="9"/>
        <v>3.16</v>
      </c>
      <c r="AA24" s="24">
        <f t="shared" ca="1" si="9"/>
        <v>2.87</v>
      </c>
      <c r="AB24" s="76">
        <f t="shared" ca="1" si="1"/>
        <v>2.1195652173913047</v>
      </c>
      <c r="AC24" s="76">
        <f t="shared" ca="1" si="2"/>
        <v>0.61235955056179781</v>
      </c>
    </row>
    <row r="25" spans="2:29" s="14" customFormat="1" ht="18" customHeight="1" x14ac:dyDescent="0.2">
      <c r="B25" s="51" t="s">
        <v>22</v>
      </c>
      <c r="C25" s="68" t="s">
        <v>22</v>
      </c>
      <c r="D25" s="49">
        <v>11</v>
      </c>
      <c r="E25" s="49">
        <v>16.600000000000001</v>
      </c>
      <c r="F25" s="49">
        <v>18.5</v>
      </c>
      <c r="G25" s="49">
        <v>22</v>
      </c>
      <c r="H25" s="49">
        <v>21.9</v>
      </c>
      <c r="I25" s="49">
        <v>20.5</v>
      </c>
      <c r="J25" s="49">
        <v>37.799999999999997</v>
      </c>
      <c r="K25" s="49">
        <v>25.8</v>
      </c>
      <c r="L25" s="49">
        <v>34.1</v>
      </c>
      <c r="M25" s="49">
        <v>31.9</v>
      </c>
      <c r="O25" s="140"/>
      <c r="P25" s="22" t="s">
        <v>21</v>
      </c>
      <c r="Q25" s="16"/>
      <c r="R25" s="78">
        <f t="shared" ca="1" si="9"/>
        <v>91</v>
      </c>
      <c r="S25" s="78">
        <f t="shared" ca="1" si="9"/>
        <v>89.6</v>
      </c>
      <c r="T25" s="78">
        <f t="shared" ca="1" si="9"/>
        <v>97.1</v>
      </c>
      <c r="U25" s="78">
        <f t="shared" ca="1" si="9"/>
        <v>115.9</v>
      </c>
      <c r="V25" s="78">
        <f t="shared" ca="1" si="9"/>
        <v>111.9</v>
      </c>
      <c r="W25" s="78">
        <f t="shared" ca="1" si="9"/>
        <v>112.6</v>
      </c>
      <c r="X25" s="78">
        <f t="shared" ca="1" si="9"/>
        <v>134.69999999999999</v>
      </c>
      <c r="Y25" s="78">
        <f t="shared" ca="1" si="9"/>
        <v>114.4</v>
      </c>
      <c r="Z25" s="78">
        <f t="shared" ca="1" si="9"/>
        <v>122.7</v>
      </c>
      <c r="AA25" s="87">
        <f t="shared" ca="1" si="9"/>
        <v>125.6</v>
      </c>
      <c r="AB25" s="76">
        <f t="shared" ca="1" si="1"/>
        <v>0.38021978021978015</v>
      </c>
      <c r="AC25" s="76">
        <f t="shared" ca="1" si="2"/>
        <v>0.11545293072824157</v>
      </c>
    </row>
    <row r="26" spans="2:29" s="14" customFormat="1" ht="18" customHeight="1" x14ac:dyDescent="0.2">
      <c r="B26" s="51" t="s">
        <v>57</v>
      </c>
      <c r="C26" s="68" t="s">
        <v>57</v>
      </c>
      <c r="D26" s="49">
        <v>453.2</v>
      </c>
      <c r="E26" s="49">
        <v>508.3</v>
      </c>
      <c r="F26" s="49">
        <v>535.79999999999995</v>
      </c>
      <c r="G26" s="49">
        <v>635.79999999999995</v>
      </c>
      <c r="H26" s="49">
        <v>599</v>
      </c>
      <c r="I26" s="49">
        <v>549.9</v>
      </c>
      <c r="J26" s="49">
        <v>633.70000000000005</v>
      </c>
      <c r="K26" s="49">
        <v>576.70000000000005</v>
      </c>
      <c r="L26" s="49">
        <v>685.5</v>
      </c>
      <c r="M26" s="49">
        <v>693.2</v>
      </c>
      <c r="O26" s="141"/>
      <c r="P26" s="22" t="s">
        <v>22</v>
      </c>
      <c r="Q26" s="26"/>
      <c r="R26" s="81">
        <f t="shared" ca="1" si="9"/>
        <v>11</v>
      </c>
      <c r="S26" s="81">
        <f t="shared" ca="1" si="9"/>
        <v>16.600000000000001</v>
      </c>
      <c r="T26" s="81">
        <f t="shared" ca="1" si="9"/>
        <v>18.5</v>
      </c>
      <c r="U26" s="81">
        <f t="shared" ca="1" si="9"/>
        <v>22</v>
      </c>
      <c r="V26" s="81">
        <f t="shared" ca="1" si="9"/>
        <v>21.9</v>
      </c>
      <c r="W26" s="81">
        <f t="shared" ca="1" si="9"/>
        <v>20.5</v>
      </c>
      <c r="X26" s="81">
        <f t="shared" ca="1" si="9"/>
        <v>37.799999999999997</v>
      </c>
      <c r="Y26" s="81">
        <f t="shared" ca="1" si="9"/>
        <v>25.8</v>
      </c>
      <c r="Z26" s="81">
        <f t="shared" ca="1" si="9"/>
        <v>34.1</v>
      </c>
      <c r="AA26" s="24">
        <f t="shared" ca="1" si="9"/>
        <v>31.9</v>
      </c>
      <c r="AB26" s="79">
        <f t="shared" ca="1" si="1"/>
        <v>1.9</v>
      </c>
      <c r="AC26" s="79">
        <f t="shared" ca="1" si="2"/>
        <v>0.55609756097560969</v>
      </c>
    </row>
    <row r="27" spans="2:29" s="14" customFormat="1" ht="18" customHeight="1" x14ac:dyDescent="0.2">
      <c r="B27" s="51" t="s">
        <v>58</v>
      </c>
      <c r="C27" s="68" t="s">
        <v>58</v>
      </c>
      <c r="D27" s="49">
        <v>14.9</v>
      </c>
      <c r="E27" s="49">
        <v>15.6</v>
      </c>
      <c r="F27" s="49">
        <v>16.600000000000001</v>
      </c>
      <c r="G27" s="49">
        <v>15.2</v>
      </c>
      <c r="H27" s="49">
        <v>23.1</v>
      </c>
      <c r="I27" s="49">
        <v>26.1</v>
      </c>
      <c r="J27" s="49">
        <v>26.6</v>
      </c>
      <c r="K27" s="49">
        <v>23.4</v>
      </c>
      <c r="L27" s="49">
        <v>21.5</v>
      </c>
      <c r="M27" s="49">
        <v>25</v>
      </c>
      <c r="O27" s="142" t="s">
        <v>23</v>
      </c>
      <c r="P27" s="19" t="s">
        <v>13</v>
      </c>
      <c r="Q27" s="16"/>
      <c r="R27" s="80">
        <f t="shared" ca="1" si="9"/>
        <v>453.2</v>
      </c>
      <c r="S27" s="80">
        <f t="shared" ca="1" si="9"/>
        <v>508.3</v>
      </c>
      <c r="T27" s="80">
        <f t="shared" ca="1" si="9"/>
        <v>535.79999999999995</v>
      </c>
      <c r="U27" s="80">
        <f t="shared" ca="1" si="9"/>
        <v>635.79999999999995</v>
      </c>
      <c r="V27" s="80">
        <f t="shared" ca="1" si="9"/>
        <v>599</v>
      </c>
      <c r="W27" s="80">
        <f t="shared" ca="1" si="9"/>
        <v>549.9</v>
      </c>
      <c r="X27" s="80">
        <f t="shared" ca="1" si="9"/>
        <v>633.70000000000005</v>
      </c>
      <c r="Y27" s="80">
        <f t="shared" ca="1" si="9"/>
        <v>576.70000000000005</v>
      </c>
      <c r="Z27" s="80">
        <f t="shared" ca="1" si="9"/>
        <v>685.5</v>
      </c>
      <c r="AA27" s="21">
        <f t="shared" ca="1" si="9"/>
        <v>693.2</v>
      </c>
      <c r="AB27" s="76">
        <f t="shared" ca="1" si="1"/>
        <v>0.52956751985878214</v>
      </c>
      <c r="AC27" s="76">
        <f t="shared" ca="1" si="2"/>
        <v>0.26059283506092029</v>
      </c>
    </row>
    <row r="28" spans="2:29" s="14" customFormat="1" ht="18" customHeight="1" x14ac:dyDescent="0.2">
      <c r="B28" s="51" t="s">
        <v>59</v>
      </c>
      <c r="C28" s="68" t="s">
        <v>59</v>
      </c>
      <c r="D28" s="49">
        <v>468.1</v>
      </c>
      <c r="E28" s="49">
        <v>523.9</v>
      </c>
      <c r="F28" s="49">
        <v>552.4</v>
      </c>
      <c r="G28" s="49">
        <v>651</v>
      </c>
      <c r="H28" s="49">
        <v>622.1</v>
      </c>
      <c r="I28" s="49">
        <v>576</v>
      </c>
      <c r="J28" s="49">
        <v>660.3</v>
      </c>
      <c r="K28" s="49">
        <v>600.20000000000005</v>
      </c>
      <c r="L28" s="49">
        <v>707</v>
      </c>
      <c r="M28" s="49">
        <v>718.2</v>
      </c>
      <c r="O28" s="143"/>
      <c r="P28" s="22" t="s">
        <v>24</v>
      </c>
      <c r="Q28" s="16"/>
      <c r="R28" s="78">
        <f t="shared" ca="1" si="9"/>
        <v>14.9</v>
      </c>
      <c r="S28" s="78">
        <f t="shared" ca="1" si="9"/>
        <v>15.6</v>
      </c>
      <c r="T28" s="78">
        <f t="shared" ca="1" si="9"/>
        <v>16.600000000000001</v>
      </c>
      <c r="U28" s="78">
        <f t="shared" ca="1" si="9"/>
        <v>15.2</v>
      </c>
      <c r="V28" s="78">
        <f t="shared" ca="1" si="9"/>
        <v>23.1</v>
      </c>
      <c r="W28" s="78">
        <f t="shared" ca="1" si="9"/>
        <v>26.1</v>
      </c>
      <c r="X28" s="78">
        <f t="shared" ca="1" si="9"/>
        <v>26.6</v>
      </c>
      <c r="Y28" s="78">
        <f t="shared" ca="1" si="9"/>
        <v>23.4</v>
      </c>
      <c r="Z28" s="78">
        <f t="shared" ca="1" si="9"/>
        <v>21.5</v>
      </c>
      <c r="AA28" s="87">
        <f t="shared" ca="1" si="9"/>
        <v>25</v>
      </c>
      <c r="AB28" s="76">
        <f t="shared" ca="1" si="1"/>
        <v>0.6778523489932885</v>
      </c>
      <c r="AC28" s="76">
        <f t="shared" ca="1" si="2"/>
        <v>-4.2145593869731851E-2</v>
      </c>
    </row>
    <row r="29" spans="2:29" s="14" customFormat="1" ht="18" customHeight="1" x14ac:dyDescent="0.2">
      <c r="B29" s="51" t="s">
        <v>60</v>
      </c>
      <c r="C29" s="68" t="s">
        <v>60</v>
      </c>
      <c r="D29" s="49">
        <v>109.8</v>
      </c>
      <c r="E29" s="49">
        <v>77.099999999999994</v>
      </c>
      <c r="F29" s="49">
        <v>97.8</v>
      </c>
      <c r="G29" s="49">
        <v>120.4</v>
      </c>
      <c r="H29" s="49">
        <v>121.8</v>
      </c>
      <c r="I29" s="49">
        <v>113.9</v>
      </c>
      <c r="J29" s="49">
        <v>104.5</v>
      </c>
      <c r="K29" s="49">
        <v>73</v>
      </c>
      <c r="L29" s="49">
        <v>69.599999999999994</v>
      </c>
      <c r="M29" s="49">
        <v>86.8</v>
      </c>
      <c r="O29" s="143"/>
      <c r="P29" s="30" t="s">
        <v>25</v>
      </c>
      <c r="Q29" s="16"/>
      <c r="R29" s="84">
        <f t="shared" ca="1" si="9"/>
        <v>468.1</v>
      </c>
      <c r="S29" s="84">
        <f t="shared" ca="1" si="9"/>
        <v>523.9</v>
      </c>
      <c r="T29" s="84">
        <f t="shared" ca="1" si="9"/>
        <v>552.4</v>
      </c>
      <c r="U29" s="84">
        <f t="shared" ca="1" si="9"/>
        <v>651</v>
      </c>
      <c r="V29" s="84">
        <f t="shared" ca="1" si="9"/>
        <v>622.1</v>
      </c>
      <c r="W29" s="84">
        <f t="shared" ca="1" si="9"/>
        <v>576</v>
      </c>
      <c r="X29" s="84">
        <f t="shared" ca="1" si="9"/>
        <v>660.3</v>
      </c>
      <c r="Y29" s="84">
        <f t="shared" ca="1" si="9"/>
        <v>600.20000000000005</v>
      </c>
      <c r="Z29" s="84">
        <f t="shared" ca="1" si="9"/>
        <v>707</v>
      </c>
      <c r="AA29" s="32">
        <f t="shared" ca="1" si="9"/>
        <v>718.2</v>
      </c>
      <c r="AB29" s="33">
        <f t="shared" ca="1" si="1"/>
        <v>0.53428754539628287</v>
      </c>
      <c r="AC29" s="33">
        <f t="shared" ca="1" si="2"/>
        <v>0.24687500000000007</v>
      </c>
    </row>
    <row r="30" spans="2:29" s="14" customFormat="1" ht="18" customHeight="1" x14ac:dyDescent="0.2">
      <c r="B30" s="51" t="s">
        <v>61</v>
      </c>
      <c r="C30" s="68" t="s">
        <v>61</v>
      </c>
      <c r="D30" s="49">
        <v>112.3</v>
      </c>
      <c r="E30" s="49">
        <v>129.6</v>
      </c>
      <c r="F30" s="49">
        <v>119.8</v>
      </c>
      <c r="G30" s="49">
        <v>138.9</v>
      </c>
      <c r="H30" s="49">
        <v>136.80000000000001</v>
      </c>
      <c r="I30" s="49">
        <v>121.8</v>
      </c>
      <c r="J30" s="49">
        <v>146.69999999999999</v>
      </c>
      <c r="K30" s="49">
        <v>143.9</v>
      </c>
      <c r="L30" s="49">
        <v>170.5</v>
      </c>
      <c r="M30" s="49">
        <v>168.3</v>
      </c>
      <c r="O30" s="143"/>
      <c r="P30" s="22" t="s">
        <v>26</v>
      </c>
      <c r="Q30" s="16"/>
      <c r="R30" s="78">
        <f t="shared" ca="1" si="9"/>
        <v>109.8</v>
      </c>
      <c r="S30" s="78">
        <f t="shared" ca="1" si="9"/>
        <v>77.099999999999994</v>
      </c>
      <c r="T30" s="78">
        <f t="shared" ca="1" si="9"/>
        <v>97.8</v>
      </c>
      <c r="U30" s="78">
        <f t="shared" ca="1" si="9"/>
        <v>120.4</v>
      </c>
      <c r="V30" s="78">
        <f t="shared" ca="1" si="9"/>
        <v>121.8</v>
      </c>
      <c r="W30" s="78">
        <f t="shared" ca="1" si="9"/>
        <v>113.9</v>
      </c>
      <c r="X30" s="78">
        <f t="shared" ca="1" si="9"/>
        <v>104.5</v>
      </c>
      <c r="Y30" s="78">
        <f t="shared" ca="1" si="9"/>
        <v>73</v>
      </c>
      <c r="Z30" s="78">
        <f t="shared" ca="1" si="9"/>
        <v>69.599999999999994</v>
      </c>
      <c r="AA30" s="87">
        <f t="shared" ca="1" si="9"/>
        <v>86.8</v>
      </c>
      <c r="AB30" s="76">
        <f t="shared" ca="1" si="1"/>
        <v>-0.20947176684881602</v>
      </c>
      <c r="AC30" s="76">
        <f t="shared" ca="1" si="2"/>
        <v>-0.23792800702370506</v>
      </c>
    </row>
    <row r="31" spans="2:29" s="14" customFormat="1" ht="18" customHeight="1" x14ac:dyDescent="0.2">
      <c r="B31" s="51" t="s">
        <v>62</v>
      </c>
      <c r="C31" s="68" t="s">
        <v>62</v>
      </c>
      <c r="D31" s="49">
        <v>85</v>
      </c>
      <c r="E31" s="49">
        <v>98.6</v>
      </c>
      <c r="F31" s="49">
        <v>90</v>
      </c>
      <c r="G31" s="49">
        <v>113.8</v>
      </c>
      <c r="H31" s="49">
        <v>103.9</v>
      </c>
      <c r="I31" s="49">
        <v>102.3</v>
      </c>
      <c r="J31" s="49">
        <v>106.2</v>
      </c>
      <c r="K31" s="49">
        <v>128.9</v>
      </c>
      <c r="L31" s="49">
        <v>139.5</v>
      </c>
      <c r="M31" s="49">
        <v>146.9</v>
      </c>
      <c r="O31" s="143"/>
      <c r="P31" s="22" t="s">
        <v>27</v>
      </c>
      <c r="Q31" s="16"/>
      <c r="R31" s="78">
        <f t="shared" ca="1" si="9"/>
        <v>112.3</v>
      </c>
      <c r="S31" s="78">
        <f t="shared" ca="1" si="9"/>
        <v>129.6</v>
      </c>
      <c r="T31" s="78">
        <f t="shared" ca="1" si="9"/>
        <v>119.8</v>
      </c>
      <c r="U31" s="78">
        <f t="shared" ca="1" si="9"/>
        <v>138.9</v>
      </c>
      <c r="V31" s="78">
        <f t="shared" ca="1" si="9"/>
        <v>136.80000000000001</v>
      </c>
      <c r="W31" s="78">
        <f t="shared" ca="1" si="9"/>
        <v>121.8</v>
      </c>
      <c r="X31" s="78">
        <f t="shared" ca="1" si="9"/>
        <v>146.69999999999999</v>
      </c>
      <c r="Y31" s="78">
        <f t="shared" ca="1" si="9"/>
        <v>143.9</v>
      </c>
      <c r="Z31" s="78">
        <f t="shared" ca="1" si="9"/>
        <v>170.5</v>
      </c>
      <c r="AA31" s="87">
        <f t="shared" ca="1" si="9"/>
        <v>168.3</v>
      </c>
      <c r="AB31" s="76">
        <f t="shared" ca="1" si="1"/>
        <v>0.49866429207479979</v>
      </c>
      <c r="AC31" s="76">
        <f t="shared" ca="1" si="2"/>
        <v>0.38177339901477847</v>
      </c>
    </row>
    <row r="32" spans="2:29" s="14" customFormat="1" ht="18" customHeight="1" x14ac:dyDescent="0.2">
      <c r="B32" s="51" t="s">
        <v>63</v>
      </c>
      <c r="C32" s="68" t="s">
        <v>63</v>
      </c>
      <c r="D32" s="49">
        <v>307.10000000000002</v>
      </c>
      <c r="E32" s="49">
        <v>305.3</v>
      </c>
      <c r="F32" s="49">
        <v>307.5</v>
      </c>
      <c r="G32" s="49">
        <v>373.1</v>
      </c>
      <c r="H32" s="49">
        <v>362.5</v>
      </c>
      <c r="I32" s="49">
        <v>338</v>
      </c>
      <c r="J32" s="49">
        <v>357.4</v>
      </c>
      <c r="K32" s="49">
        <v>345.8</v>
      </c>
      <c r="L32" s="49">
        <v>379.6</v>
      </c>
      <c r="M32" s="49">
        <v>402</v>
      </c>
      <c r="O32" s="143"/>
      <c r="P32" s="22" t="s">
        <v>28</v>
      </c>
      <c r="Q32" s="16"/>
      <c r="R32" s="78">
        <f t="shared" ca="1" si="9"/>
        <v>85</v>
      </c>
      <c r="S32" s="78">
        <f t="shared" ca="1" si="9"/>
        <v>98.6</v>
      </c>
      <c r="T32" s="78">
        <f t="shared" ca="1" si="9"/>
        <v>90</v>
      </c>
      <c r="U32" s="78">
        <f t="shared" ca="1" si="9"/>
        <v>113.8</v>
      </c>
      <c r="V32" s="78">
        <f t="shared" ca="1" si="9"/>
        <v>103.9</v>
      </c>
      <c r="W32" s="78">
        <f t="shared" ca="1" si="9"/>
        <v>102.3</v>
      </c>
      <c r="X32" s="78">
        <f t="shared" ca="1" si="9"/>
        <v>106.2</v>
      </c>
      <c r="Y32" s="78">
        <f t="shared" ca="1" si="9"/>
        <v>128.9</v>
      </c>
      <c r="Z32" s="78">
        <f t="shared" ca="1" si="9"/>
        <v>139.5</v>
      </c>
      <c r="AA32" s="87">
        <f t="shared" ca="1" si="9"/>
        <v>146.9</v>
      </c>
      <c r="AB32" s="76">
        <f t="shared" ca="1" si="1"/>
        <v>0.72823529411764709</v>
      </c>
      <c r="AC32" s="76">
        <f t="shared" ca="1" si="2"/>
        <v>0.43597262952101673</v>
      </c>
    </row>
    <row r="33" spans="2:29" s="14" customFormat="1" ht="18" customHeight="1" x14ac:dyDescent="0.2">
      <c r="B33" s="51" t="s">
        <v>64</v>
      </c>
      <c r="C33" s="68" t="s">
        <v>64</v>
      </c>
      <c r="D33" s="49">
        <v>106.1</v>
      </c>
      <c r="E33" s="49">
        <v>124.3</v>
      </c>
      <c r="F33" s="49">
        <v>142.69999999999999</v>
      </c>
      <c r="G33" s="49">
        <v>157</v>
      </c>
      <c r="H33" s="49">
        <v>142.19999999999999</v>
      </c>
      <c r="I33" s="49">
        <v>137.80000000000001</v>
      </c>
      <c r="J33" s="49">
        <v>125.1</v>
      </c>
      <c r="K33" s="49">
        <v>124.1</v>
      </c>
      <c r="L33" s="49">
        <v>137.1</v>
      </c>
      <c r="M33" s="49">
        <v>140.4</v>
      </c>
      <c r="O33" s="143"/>
      <c r="P33" s="22" t="s">
        <v>29</v>
      </c>
      <c r="Q33" s="16"/>
      <c r="R33" s="78">
        <f t="shared" ca="1" si="9"/>
        <v>307.10000000000002</v>
      </c>
      <c r="S33" s="78">
        <f t="shared" ca="1" si="9"/>
        <v>305.3</v>
      </c>
      <c r="T33" s="78">
        <f t="shared" ca="1" si="9"/>
        <v>307.5</v>
      </c>
      <c r="U33" s="78">
        <f t="shared" ca="1" si="9"/>
        <v>373.1</v>
      </c>
      <c r="V33" s="78">
        <f t="shared" ca="1" si="9"/>
        <v>362.5</v>
      </c>
      <c r="W33" s="78">
        <f t="shared" ca="1" si="9"/>
        <v>338</v>
      </c>
      <c r="X33" s="78">
        <f t="shared" ca="1" si="9"/>
        <v>357.4</v>
      </c>
      <c r="Y33" s="78">
        <f t="shared" ca="1" si="9"/>
        <v>345.8</v>
      </c>
      <c r="Z33" s="78">
        <f t="shared" ca="1" si="9"/>
        <v>379.6</v>
      </c>
      <c r="AA33" s="87">
        <f t="shared" ca="1" si="9"/>
        <v>402</v>
      </c>
      <c r="AB33" s="76">
        <f t="shared" ca="1" si="1"/>
        <v>0.30901986323673059</v>
      </c>
      <c r="AC33" s="76">
        <f t="shared" ca="1" si="2"/>
        <v>0.1893491124260355</v>
      </c>
    </row>
    <row r="34" spans="2:29" s="14" customFormat="1" ht="18" customHeight="1" x14ac:dyDescent="0.2">
      <c r="B34" s="51" t="s">
        <v>65</v>
      </c>
      <c r="C34" s="68" t="s">
        <v>65</v>
      </c>
      <c r="D34" s="49">
        <v>413.2</v>
      </c>
      <c r="E34" s="49">
        <v>429.6</v>
      </c>
      <c r="F34" s="49">
        <v>450.3</v>
      </c>
      <c r="G34" s="49">
        <v>530.1</v>
      </c>
      <c r="H34" s="49">
        <v>504.7</v>
      </c>
      <c r="I34" s="49">
        <v>475.8</v>
      </c>
      <c r="J34" s="49">
        <v>482.5</v>
      </c>
      <c r="K34" s="49">
        <v>470</v>
      </c>
      <c r="L34" s="49">
        <v>516.70000000000005</v>
      </c>
      <c r="M34" s="49">
        <v>542.4</v>
      </c>
      <c r="O34" s="143"/>
      <c r="P34" s="22" t="s">
        <v>30</v>
      </c>
      <c r="Q34" s="16"/>
      <c r="R34" s="78">
        <f t="shared" ca="1" si="9"/>
        <v>106.1</v>
      </c>
      <c r="S34" s="78">
        <f t="shared" ca="1" si="9"/>
        <v>124.3</v>
      </c>
      <c r="T34" s="78">
        <f t="shared" ca="1" si="9"/>
        <v>142.69999999999999</v>
      </c>
      <c r="U34" s="78">
        <f t="shared" ca="1" si="9"/>
        <v>157</v>
      </c>
      <c r="V34" s="78">
        <f t="shared" ca="1" si="9"/>
        <v>142.19999999999999</v>
      </c>
      <c r="W34" s="78">
        <f t="shared" ca="1" si="9"/>
        <v>137.80000000000001</v>
      </c>
      <c r="X34" s="78">
        <f t="shared" ca="1" si="9"/>
        <v>125.1</v>
      </c>
      <c r="Y34" s="78">
        <f t="shared" ca="1" si="9"/>
        <v>124.1</v>
      </c>
      <c r="Z34" s="78">
        <f t="shared" ca="1" si="9"/>
        <v>137.1</v>
      </c>
      <c r="AA34" s="87">
        <f t="shared" ca="1" si="9"/>
        <v>140.4</v>
      </c>
      <c r="AB34" s="76">
        <f t="shared" ca="1" si="1"/>
        <v>0.32327992459943461</v>
      </c>
      <c r="AC34" s="76">
        <f t="shared" ca="1" si="2"/>
        <v>1.8867924528301844E-2</v>
      </c>
    </row>
    <row r="35" spans="2:29" s="14" customFormat="1" ht="18" customHeight="1" x14ac:dyDescent="0.2">
      <c r="B35" s="51" t="s">
        <v>66</v>
      </c>
      <c r="C35" s="68" t="s">
        <v>66</v>
      </c>
      <c r="D35" s="49">
        <v>167.2</v>
      </c>
      <c r="E35" s="49">
        <v>223.9</v>
      </c>
      <c r="F35" s="49">
        <v>221.9</v>
      </c>
      <c r="G35" s="49">
        <v>259.8</v>
      </c>
      <c r="H35" s="49">
        <v>254.3</v>
      </c>
      <c r="I35" s="49">
        <v>222</v>
      </c>
      <c r="J35" s="49">
        <v>324.5</v>
      </c>
      <c r="K35" s="49">
        <v>274.10000000000002</v>
      </c>
      <c r="L35" s="49">
        <v>360.8</v>
      </c>
      <c r="M35" s="49">
        <v>344.1</v>
      </c>
      <c r="O35" s="143"/>
      <c r="P35" s="22" t="s">
        <v>31</v>
      </c>
      <c r="Q35" s="16"/>
      <c r="R35" s="78">
        <f t="shared" ca="1" si="9"/>
        <v>413.2</v>
      </c>
      <c r="S35" s="78">
        <f t="shared" ca="1" si="9"/>
        <v>429.6</v>
      </c>
      <c r="T35" s="78">
        <f t="shared" ca="1" si="9"/>
        <v>450.3</v>
      </c>
      <c r="U35" s="78">
        <f t="shared" ca="1" si="9"/>
        <v>530.1</v>
      </c>
      <c r="V35" s="78">
        <f t="shared" ca="1" si="9"/>
        <v>504.7</v>
      </c>
      <c r="W35" s="78">
        <f t="shared" ca="1" si="9"/>
        <v>475.8</v>
      </c>
      <c r="X35" s="78">
        <f t="shared" ca="1" si="9"/>
        <v>482.5</v>
      </c>
      <c r="Y35" s="78">
        <f t="shared" ca="1" si="9"/>
        <v>470</v>
      </c>
      <c r="Z35" s="78">
        <f t="shared" ca="1" si="9"/>
        <v>516.70000000000005</v>
      </c>
      <c r="AA35" s="87">
        <f t="shared" ca="1" si="9"/>
        <v>542.4</v>
      </c>
      <c r="AB35" s="76">
        <f t="shared" ca="1" si="1"/>
        <v>0.31268151016456919</v>
      </c>
      <c r="AC35" s="76">
        <f t="shared" ca="1" si="2"/>
        <v>0.13997477931904154</v>
      </c>
    </row>
    <row r="36" spans="2:29" s="14" customFormat="1" ht="18" customHeight="1" x14ac:dyDescent="0.2">
      <c r="B36" s="51" t="s">
        <v>72</v>
      </c>
      <c r="C36" s="68" t="s">
        <v>72</v>
      </c>
      <c r="D36" s="49">
        <v>54.9</v>
      </c>
      <c r="E36" s="49">
        <v>94.3</v>
      </c>
      <c r="F36" s="49">
        <v>102.2</v>
      </c>
      <c r="G36" s="49">
        <v>120.9</v>
      </c>
      <c r="H36" s="49">
        <v>117.4</v>
      </c>
      <c r="I36" s="49">
        <v>100.2</v>
      </c>
      <c r="J36" s="49">
        <v>177.7</v>
      </c>
      <c r="K36" s="49">
        <v>130.19999999999999</v>
      </c>
      <c r="L36" s="49">
        <v>190.3</v>
      </c>
      <c r="M36" s="49">
        <v>175.8</v>
      </c>
      <c r="O36" s="143"/>
      <c r="P36" s="30" t="s">
        <v>32</v>
      </c>
      <c r="Q36" s="16"/>
      <c r="R36" s="84">
        <f t="shared" ca="1" si="9"/>
        <v>167.2</v>
      </c>
      <c r="S36" s="84">
        <f t="shared" ca="1" si="9"/>
        <v>223.9</v>
      </c>
      <c r="T36" s="84">
        <f t="shared" ca="1" si="9"/>
        <v>221.9</v>
      </c>
      <c r="U36" s="84">
        <f t="shared" ca="1" si="9"/>
        <v>259.8</v>
      </c>
      <c r="V36" s="84">
        <f t="shared" ca="1" si="9"/>
        <v>254.3</v>
      </c>
      <c r="W36" s="84">
        <f t="shared" ca="1" si="9"/>
        <v>222</v>
      </c>
      <c r="X36" s="84">
        <f t="shared" ca="1" si="9"/>
        <v>324.5</v>
      </c>
      <c r="Y36" s="84">
        <f t="shared" ca="1" si="9"/>
        <v>274.10000000000002</v>
      </c>
      <c r="Z36" s="84">
        <f t="shared" ca="1" si="9"/>
        <v>360.8</v>
      </c>
      <c r="AA36" s="32">
        <f t="shared" ca="1" si="9"/>
        <v>344.1</v>
      </c>
      <c r="AB36" s="33">
        <f t="shared" ca="1" si="1"/>
        <v>1.058014354066986</v>
      </c>
      <c r="AC36" s="33">
        <f t="shared" ca="1" si="2"/>
        <v>0.55000000000000016</v>
      </c>
    </row>
    <row r="37" spans="2:29" s="14" customFormat="1" ht="18" customHeight="1" x14ac:dyDescent="0.2">
      <c r="B37" s="51" t="s">
        <v>67</v>
      </c>
      <c r="C37" s="68" t="s">
        <v>94</v>
      </c>
      <c r="D37" s="49">
        <v>27.3</v>
      </c>
      <c r="E37" s="49">
        <v>30.9</v>
      </c>
      <c r="F37" s="49">
        <v>32.200000000000003</v>
      </c>
      <c r="G37" s="49">
        <v>33.6</v>
      </c>
      <c r="H37" s="49">
        <v>28.8</v>
      </c>
      <c r="I37" s="49">
        <v>29.5</v>
      </c>
      <c r="J37" s="49">
        <v>29.8</v>
      </c>
      <c r="K37" s="49">
        <v>28.6</v>
      </c>
      <c r="L37" s="49">
        <v>26.2</v>
      </c>
      <c r="M37" s="49"/>
      <c r="O37" s="143"/>
      <c r="P37" s="30" t="s">
        <v>33</v>
      </c>
      <c r="Q37" s="16"/>
      <c r="R37" s="84">
        <f t="shared" ca="1" si="9"/>
        <v>54.9</v>
      </c>
      <c r="S37" s="84">
        <f t="shared" ca="1" si="9"/>
        <v>94.3</v>
      </c>
      <c r="T37" s="84">
        <f t="shared" ca="1" si="9"/>
        <v>102.2</v>
      </c>
      <c r="U37" s="84">
        <f t="shared" ca="1" si="9"/>
        <v>120.9</v>
      </c>
      <c r="V37" s="84">
        <f t="shared" ca="1" si="9"/>
        <v>117.4</v>
      </c>
      <c r="W37" s="84">
        <f t="shared" ca="1" si="9"/>
        <v>100.2</v>
      </c>
      <c r="X37" s="84">
        <f t="shared" ca="1" si="9"/>
        <v>177.7</v>
      </c>
      <c r="Y37" s="84">
        <f t="shared" ca="1" si="9"/>
        <v>130.19999999999999</v>
      </c>
      <c r="Z37" s="84">
        <f t="shared" ca="1" si="9"/>
        <v>190.3</v>
      </c>
      <c r="AA37" s="32">
        <f t="shared" ca="1" si="9"/>
        <v>175.8</v>
      </c>
      <c r="AB37" s="33">
        <f t="shared" ca="1" si="1"/>
        <v>2.2021857923497268</v>
      </c>
      <c r="AC37" s="33">
        <f t="shared" ca="1" si="2"/>
        <v>0.75449101796407192</v>
      </c>
    </row>
    <row r="38" spans="2:29" s="14" customFormat="1" ht="18" customHeight="1" x14ac:dyDescent="0.2">
      <c r="B38" s="51" t="s">
        <v>68</v>
      </c>
      <c r="C38" s="68" t="s">
        <v>68</v>
      </c>
      <c r="D38" s="49">
        <v>11.2</v>
      </c>
      <c r="E38" s="49">
        <v>8.1999999999999993</v>
      </c>
      <c r="F38" s="49">
        <v>8.8000000000000007</v>
      </c>
      <c r="G38" s="49">
        <v>8.9</v>
      </c>
      <c r="H38" s="49">
        <v>8.6999999999999993</v>
      </c>
      <c r="I38" s="49">
        <v>8.6999999999999993</v>
      </c>
      <c r="J38" s="49">
        <v>7.9</v>
      </c>
      <c r="K38" s="49">
        <v>7.4</v>
      </c>
      <c r="L38" s="49">
        <v>5.5</v>
      </c>
      <c r="M38" s="49"/>
      <c r="O38" s="143"/>
      <c r="P38" s="22" t="s">
        <v>34</v>
      </c>
      <c r="Q38" s="16"/>
      <c r="R38" s="78">
        <f t="shared" ca="1" si="9"/>
        <v>27.3</v>
      </c>
      <c r="S38" s="78">
        <f t="shared" ca="1" si="9"/>
        <v>30.9</v>
      </c>
      <c r="T38" s="78">
        <f t="shared" ca="1" si="9"/>
        <v>32.200000000000003</v>
      </c>
      <c r="U38" s="78">
        <f t="shared" ca="1" si="9"/>
        <v>33.6</v>
      </c>
      <c r="V38" s="78">
        <f t="shared" ca="1" si="9"/>
        <v>28.8</v>
      </c>
      <c r="W38" s="78">
        <f t="shared" ca="1" si="9"/>
        <v>29.5</v>
      </c>
      <c r="X38" s="78">
        <f t="shared" ca="1" si="9"/>
        <v>29.8</v>
      </c>
      <c r="Y38" s="78">
        <f t="shared" ca="1" si="9"/>
        <v>28.6</v>
      </c>
      <c r="Z38" s="78">
        <f t="shared" ca="1" si="9"/>
        <v>26.2</v>
      </c>
      <c r="AA38" s="78"/>
      <c r="AB38" s="33" t="str">
        <f t="shared" si="1"/>
        <v/>
      </c>
      <c r="AC38" s="33" t="str">
        <f t="shared" si="2"/>
        <v/>
      </c>
    </row>
    <row r="39" spans="2:29" s="14" customFormat="1" ht="18" customHeight="1" x14ac:dyDescent="0.2">
      <c r="B39" s="51" t="s">
        <v>69</v>
      </c>
      <c r="C39" s="68" t="s">
        <v>69</v>
      </c>
      <c r="D39" s="49">
        <v>0</v>
      </c>
      <c r="E39" s="49">
        <v>1.8</v>
      </c>
      <c r="F39" s="49">
        <v>0.8</v>
      </c>
      <c r="G39" s="49">
        <v>1.5</v>
      </c>
      <c r="H39" s="49">
        <v>1.1000000000000001</v>
      </c>
      <c r="I39" s="49">
        <v>1.9</v>
      </c>
      <c r="J39" s="49">
        <v>2.8</v>
      </c>
      <c r="K39" s="49">
        <v>2.6</v>
      </c>
      <c r="L39" s="49">
        <v>1.2</v>
      </c>
      <c r="M39" s="49"/>
      <c r="O39" s="143"/>
      <c r="P39" s="22" t="s">
        <v>35</v>
      </c>
      <c r="Q39" s="16"/>
      <c r="R39" s="78">
        <f t="shared" ca="1" si="9"/>
        <v>11.2</v>
      </c>
      <c r="S39" s="78">
        <f t="shared" ca="1" si="9"/>
        <v>8.1999999999999993</v>
      </c>
      <c r="T39" s="78">
        <f t="shared" ca="1" si="9"/>
        <v>8.8000000000000007</v>
      </c>
      <c r="U39" s="78">
        <f t="shared" ca="1" si="9"/>
        <v>8.9</v>
      </c>
      <c r="V39" s="78">
        <f t="shared" ca="1" si="9"/>
        <v>8.6999999999999993</v>
      </c>
      <c r="W39" s="78">
        <f t="shared" ca="1" si="9"/>
        <v>8.6999999999999993</v>
      </c>
      <c r="X39" s="78">
        <f t="shared" ca="1" si="9"/>
        <v>7.9</v>
      </c>
      <c r="Y39" s="78">
        <f t="shared" ca="1" si="9"/>
        <v>7.4</v>
      </c>
      <c r="Z39" s="78">
        <f t="shared" ca="1" si="9"/>
        <v>5.5</v>
      </c>
      <c r="AA39" s="78"/>
      <c r="AB39" s="33" t="str">
        <f t="shared" si="1"/>
        <v/>
      </c>
      <c r="AC39" s="33" t="str">
        <f t="shared" si="2"/>
        <v/>
      </c>
    </row>
    <row r="40" spans="2:29" s="14" customFormat="1" ht="18" customHeight="1" x14ac:dyDescent="0.2">
      <c r="B40" s="51" t="s">
        <v>70</v>
      </c>
      <c r="C40" s="68" t="s">
        <v>70</v>
      </c>
      <c r="D40" s="59">
        <v>16.399999999999999</v>
      </c>
      <c r="E40" s="59">
        <v>53.4</v>
      </c>
      <c r="F40" s="59">
        <v>60.4</v>
      </c>
      <c r="G40" s="59">
        <v>76.900000000000006</v>
      </c>
      <c r="H40" s="59">
        <v>78.8</v>
      </c>
      <c r="I40" s="59">
        <v>60.1</v>
      </c>
      <c r="J40" s="59">
        <v>137.30000000000001</v>
      </c>
      <c r="K40" s="59">
        <v>91.5</v>
      </c>
      <c r="L40" s="59">
        <v>157.4</v>
      </c>
      <c r="M40" s="59">
        <v>175.8</v>
      </c>
      <c r="O40" s="143"/>
      <c r="P40" s="22" t="s">
        <v>36</v>
      </c>
      <c r="Q40" s="16"/>
      <c r="R40" s="78"/>
      <c r="S40" s="78">
        <f t="shared" ref="S40:Z41" ca="1" si="10">E39*OFFSET(U$109,MATCH($AC$1,$Q$109:$Q$110,0)-1,0)</f>
        <v>1.8</v>
      </c>
      <c r="T40" s="78">
        <f t="shared" ca="1" si="10"/>
        <v>0.8</v>
      </c>
      <c r="U40" s="78">
        <f t="shared" ca="1" si="10"/>
        <v>1.5</v>
      </c>
      <c r="V40" s="78">
        <f t="shared" ca="1" si="10"/>
        <v>1.1000000000000001</v>
      </c>
      <c r="W40" s="78">
        <f t="shared" ca="1" si="10"/>
        <v>1.9</v>
      </c>
      <c r="X40" s="78">
        <f t="shared" ca="1" si="10"/>
        <v>2.8</v>
      </c>
      <c r="Y40" s="78">
        <f t="shared" ca="1" si="10"/>
        <v>2.6</v>
      </c>
      <c r="Z40" s="78">
        <f t="shared" ca="1" si="10"/>
        <v>1.2</v>
      </c>
      <c r="AA40" s="78"/>
      <c r="AB40" s="33" t="str">
        <f t="shared" si="1"/>
        <v/>
      </c>
      <c r="AC40" s="33" t="str">
        <f t="shared" si="2"/>
        <v/>
      </c>
    </row>
    <row r="41" spans="2:29" s="14" customFormat="1" ht="18" customHeight="1" thickBot="1" x14ac:dyDescent="0.25">
      <c r="C41"/>
      <c r="D41"/>
      <c r="E41"/>
      <c r="F41"/>
      <c r="G41"/>
      <c r="H41"/>
      <c r="I41"/>
      <c r="J41"/>
      <c r="K41"/>
      <c r="L41"/>
      <c r="M41"/>
      <c r="O41" s="144"/>
      <c r="P41" s="34" t="s">
        <v>37</v>
      </c>
      <c r="Q41" s="67"/>
      <c r="R41" s="85">
        <f ca="1">D40*OFFSET(T$109,MATCH($AC$1,$Q$109:$Q$110,0)-1,0)</f>
        <v>16.399999999999999</v>
      </c>
      <c r="S41" s="85">
        <f t="shared" ca="1" si="10"/>
        <v>53.4</v>
      </c>
      <c r="T41" s="85">
        <f t="shared" ca="1" si="10"/>
        <v>60.4</v>
      </c>
      <c r="U41" s="85">
        <f t="shared" ca="1" si="10"/>
        <v>76.900000000000006</v>
      </c>
      <c r="V41" s="85">
        <f t="shared" ca="1" si="10"/>
        <v>78.8</v>
      </c>
      <c r="W41" s="85">
        <f t="shared" ca="1" si="10"/>
        <v>60.1</v>
      </c>
      <c r="X41" s="85">
        <f t="shared" ca="1" si="10"/>
        <v>137.30000000000001</v>
      </c>
      <c r="Y41" s="85">
        <f t="shared" ca="1" si="10"/>
        <v>91.5</v>
      </c>
      <c r="Z41" s="85">
        <f t="shared" ca="1" si="10"/>
        <v>157.4</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3" customFormat="1" x14ac:dyDescent="0.2">
      <c r="C45"/>
      <c r="D45"/>
      <c r="E45"/>
      <c r="F45"/>
      <c r="G45"/>
      <c r="H45"/>
      <c r="I45"/>
      <c r="J45"/>
      <c r="K45"/>
      <c r="L45"/>
      <c r="M45"/>
      <c r="O45" s="91" t="str">
        <f>$P21&amp;CHAR(10)&amp;$O$1</f>
        <v>Landings per kW day at sea (kg)
Active vessels over 10m</v>
      </c>
      <c r="Q45" s="91"/>
      <c r="R45" s="91"/>
      <c r="S45" s="91"/>
      <c r="T45" s="91"/>
      <c r="U45" s="91"/>
      <c r="Y45" s="91" t="str">
        <f>$P24&amp;CHAR(10)&amp;$O$1</f>
        <v>Operating profit per kW day at sea (£)
Active vessels over 10m</v>
      </c>
      <c r="Z45" s="91"/>
    </row>
    <row r="46" spans="2:29" s="3" customFormat="1" x14ac:dyDescent="0.2">
      <c r="C46"/>
      <c r="D46"/>
      <c r="E46"/>
      <c r="F46"/>
      <c r="G46"/>
      <c r="H46"/>
      <c r="I46"/>
      <c r="J46"/>
      <c r="K46"/>
      <c r="L46"/>
      <c r="M46"/>
      <c r="O46" s="91" t="str">
        <f>$P22&amp;CHAR(10)&amp;$O$1</f>
        <v>Fishing Income per kW day at sea (£)
Active vessels over 10m</v>
      </c>
    </row>
    <row r="47" spans="2:29" s="3" customFormat="1" x14ac:dyDescent="0.2">
      <c r="C47"/>
      <c r="D47"/>
      <c r="E47"/>
      <c r="F47"/>
      <c r="G47"/>
      <c r="H47"/>
      <c r="I47"/>
      <c r="J47"/>
      <c r="K47"/>
      <c r="L47"/>
      <c r="M47"/>
      <c r="O47" s="91" t="str">
        <f>$P20&amp;CHAR(10)&amp;$O$1</f>
        <v>Average price per tonne landed (£)
Active vessels over 10m</v>
      </c>
    </row>
    <row r="48" spans="2:29" s="3" customFormat="1" x14ac:dyDescent="0.2">
      <c r="C48"/>
      <c r="D48"/>
      <c r="E48"/>
      <c r="F48"/>
      <c r="G48"/>
      <c r="H48"/>
      <c r="I48"/>
      <c r="J48"/>
      <c r="K48"/>
      <c r="L48"/>
      <c r="M48"/>
    </row>
    <row r="49" spans="3:26" s="3" customFormat="1" x14ac:dyDescent="0.2">
      <c r="C49"/>
      <c r="D49"/>
      <c r="E49"/>
      <c r="F49"/>
      <c r="G49"/>
      <c r="H49"/>
      <c r="I49"/>
      <c r="J49"/>
      <c r="K49"/>
      <c r="L49"/>
      <c r="M49"/>
    </row>
    <row r="50" spans="3:26" s="3" customFormat="1" x14ac:dyDescent="0.2">
      <c r="C50"/>
      <c r="D50"/>
      <c r="E50"/>
      <c r="F50"/>
      <c r="G50"/>
      <c r="H50"/>
      <c r="I50"/>
      <c r="J50"/>
      <c r="K50"/>
      <c r="L50"/>
      <c r="M50"/>
    </row>
    <row r="51" spans="3:26" s="3" customFormat="1" x14ac:dyDescent="0.2">
      <c r="C51"/>
      <c r="D51"/>
      <c r="E51"/>
      <c r="F51"/>
      <c r="G51"/>
      <c r="H51"/>
      <c r="I51"/>
      <c r="J51"/>
      <c r="K51"/>
      <c r="L51"/>
      <c r="M51"/>
    </row>
    <row r="52" spans="3:26" s="3" customFormat="1" x14ac:dyDescent="0.2">
      <c r="C52"/>
      <c r="D52"/>
      <c r="E52"/>
      <c r="F52"/>
      <c r="G52"/>
      <c r="H52"/>
      <c r="I52"/>
      <c r="J52"/>
      <c r="K52"/>
      <c r="L52"/>
      <c r="M52"/>
    </row>
    <row r="53" spans="3:26" s="3" customFormat="1" x14ac:dyDescent="0.2">
      <c r="C53"/>
      <c r="D53"/>
      <c r="E53"/>
      <c r="F53"/>
      <c r="G53"/>
      <c r="H53"/>
      <c r="I53"/>
      <c r="J53"/>
      <c r="K53"/>
      <c r="L53"/>
      <c r="M53"/>
    </row>
    <row r="54" spans="3:26" s="3" customFormat="1" x14ac:dyDescent="0.2">
      <c r="C54"/>
      <c r="D54"/>
      <c r="E54"/>
      <c r="F54"/>
      <c r="G54"/>
      <c r="H54"/>
      <c r="I54"/>
      <c r="J54"/>
      <c r="K54"/>
      <c r="L54"/>
      <c r="M54"/>
    </row>
    <row r="55" spans="3:26" s="3" customFormat="1" x14ac:dyDescent="0.2">
      <c r="C55"/>
      <c r="D55"/>
      <c r="E55"/>
      <c r="F55"/>
      <c r="G55"/>
      <c r="H55"/>
      <c r="I55"/>
      <c r="J55"/>
      <c r="K55"/>
      <c r="L55"/>
      <c r="M55"/>
    </row>
    <row r="56" spans="3:26" s="3" customFormat="1" x14ac:dyDescent="0.2">
      <c r="C56"/>
      <c r="D56"/>
      <c r="E56"/>
      <c r="F56"/>
      <c r="G56"/>
      <c r="H56"/>
      <c r="I56"/>
      <c r="J56"/>
      <c r="K56"/>
      <c r="L56"/>
      <c r="M56"/>
    </row>
    <row r="57" spans="3:26" s="3" customFormat="1" x14ac:dyDescent="0.2">
      <c r="C57"/>
      <c r="D57"/>
      <c r="E57"/>
      <c r="F57"/>
      <c r="G57"/>
      <c r="H57"/>
      <c r="I57"/>
      <c r="J57"/>
      <c r="K57"/>
      <c r="L57"/>
      <c r="M57"/>
    </row>
    <row r="58" spans="3:26" s="3" customFormat="1" x14ac:dyDescent="0.2">
      <c r="C58"/>
      <c r="D58"/>
      <c r="E58"/>
      <c r="F58"/>
      <c r="G58"/>
      <c r="H58"/>
      <c r="I58"/>
      <c r="J58"/>
      <c r="K58"/>
      <c r="L58"/>
      <c r="M58"/>
      <c r="O58" s="91"/>
      <c r="Q58" s="91"/>
      <c r="R58" s="91"/>
      <c r="S58" s="91"/>
    </row>
    <row r="59" spans="3:26" s="3" customFormat="1" x14ac:dyDescent="0.2">
      <c r="C59"/>
      <c r="D59"/>
      <c r="E59"/>
      <c r="F59"/>
      <c r="G59"/>
      <c r="H59"/>
      <c r="I59"/>
      <c r="J59"/>
      <c r="K59"/>
      <c r="L59"/>
      <c r="M59"/>
      <c r="P59" s="91" t="str">
        <f>$P23&amp;CHAR(10)&amp;$O$1</f>
        <v>Total operating cost per kW day at sea (£)
Active vessels over 10m</v>
      </c>
      <c r="T59" s="91" t="str">
        <f>$P20&amp;CHAR(10)&amp;$O$1</f>
        <v>Average price per tonne landed (£)
Active vessels over 10m</v>
      </c>
      <c r="Y59" s="91" t="str">
        <f>"Average annual operating profit per vessel (£'000)"&amp;CHAR(10)&amp;$O$1</f>
        <v>Average annual operating profit per vessel (£'000)
Active vessels over 10m</v>
      </c>
      <c r="Z59" s="91"/>
    </row>
    <row r="60" spans="3:26" s="3" customFormat="1" x14ac:dyDescent="0.2">
      <c r="C60"/>
      <c r="D60"/>
      <c r="E60"/>
      <c r="F60"/>
      <c r="G60"/>
      <c r="H60"/>
      <c r="I60"/>
      <c r="J60"/>
      <c r="K60"/>
      <c r="L60"/>
      <c r="M60"/>
    </row>
    <row r="61" spans="3:26" s="3" customFormat="1" x14ac:dyDescent="0.2">
      <c r="C61"/>
      <c r="D61"/>
      <c r="E61"/>
      <c r="F61"/>
      <c r="G61"/>
      <c r="H61"/>
      <c r="I61"/>
      <c r="J61"/>
      <c r="K61"/>
      <c r="L61"/>
      <c r="M61"/>
    </row>
    <row r="62" spans="3:26" s="3" customFormat="1" x14ac:dyDescent="0.2">
      <c r="C62"/>
      <c r="D62"/>
      <c r="E62"/>
      <c r="F62"/>
      <c r="G62"/>
      <c r="H62"/>
      <c r="I62"/>
      <c r="J62"/>
      <c r="K62"/>
      <c r="L62"/>
      <c r="M62"/>
    </row>
    <row r="63" spans="3:26" s="3" customFormat="1" x14ac:dyDescent="0.2">
      <c r="C63"/>
      <c r="D63"/>
      <c r="E63"/>
      <c r="F63"/>
      <c r="G63"/>
      <c r="H63"/>
      <c r="I63"/>
      <c r="J63"/>
      <c r="K63"/>
      <c r="L63"/>
      <c r="M63"/>
    </row>
    <row r="64" spans="3:26" s="3" customFormat="1" x14ac:dyDescent="0.2">
      <c r="C64"/>
      <c r="D64"/>
      <c r="E64"/>
      <c r="F64"/>
      <c r="G64"/>
      <c r="H64"/>
      <c r="I64"/>
      <c r="J64"/>
      <c r="K64"/>
      <c r="L64"/>
      <c r="M64"/>
    </row>
    <row r="65" spans="3:23" s="3" customFormat="1" x14ac:dyDescent="0.2">
      <c r="C65"/>
      <c r="D65"/>
      <c r="E65"/>
      <c r="F65"/>
      <c r="G65"/>
      <c r="H65"/>
      <c r="I65"/>
      <c r="J65"/>
      <c r="K65"/>
      <c r="L65"/>
      <c r="M65"/>
    </row>
    <row r="66" spans="3:23" s="3" customFormat="1" x14ac:dyDescent="0.2">
      <c r="C66"/>
      <c r="D66"/>
      <c r="E66"/>
      <c r="F66"/>
      <c r="G66"/>
      <c r="H66"/>
      <c r="I66"/>
      <c r="J66"/>
      <c r="K66"/>
      <c r="L66"/>
      <c r="M66"/>
    </row>
    <row r="67" spans="3:23" s="3" customFormat="1" x14ac:dyDescent="0.2">
      <c r="C67"/>
      <c r="D67"/>
      <c r="E67"/>
      <c r="F67"/>
      <c r="G67"/>
      <c r="H67"/>
      <c r="I67"/>
      <c r="J67"/>
      <c r="K67"/>
      <c r="L67"/>
      <c r="M67"/>
    </row>
    <row r="68" spans="3:23" s="3" customFormat="1" x14ac:dyDescent="0.2">
      <c r="C68"/>
      <c r="D68"/>
      <c r="E68"/>
      <c r="F68"/>
      <c r="G68"/>
      <c r="H68"/>
      <c r="I68"/>
      <c r="J68"/>
      <c r="K68"/>
      <c r="L68"/>
      <c r="M68"/>
    </row>
    <row r="69" spans="3:23" s="3" customFormat="1" x14ac:dyDescent="0.2">
      <c r="C69"/>
      <c r="D69"/>
      <c r="E69"/>
      <c r="F69"/>
      <c r="G69"/>
      <c r="H69"/>
      <c r="I69"/>
      <c r="J69"/>
      <c r="K69"/>
      <c r="L69"/>
      <c r="M69"/>
    </row>
    <row r="70" spans="3:23" s="3"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'Active over 10m'!R3:AA3</xm:f>
              <xm:sqref>Q3</xm:sqref>
            </x14:sparkline>
            <x14:sparkline>
              <xm:f>'Active over 10m'!R4:AA4</xm:f>
              <xm:sqref>Q4</xm:sqref>
            </x14:sparkline>
            <x14:sparkline>
              <xm:f>'Active over 10m'!R5:AA5</xm:f>
              <xm:sqref>Q5</xm:sqref>
            </x14:sparkline>
            <x14:sparkline>
              <xm:f>'Active over 10m'!R6:AA6</xm:f>
              <xm:sqref>Q6</xm:sqref>
            </x14:sparkline>
            <x14:sparkline>
              <xm:f>'Active over 10m'!R7:AA7</xm:f>
              <xm:sqref>Q7</xm:sqref>
            </x14:sparkline>
            <x14:sparkline>
              <xm:f>'Active over 10m'!R8:AA8</xm:f>
              <xm:sqref>Q8</xm:sqref>
            </x14:sparkline>
            <x14:sparkline>
              <xm:f>'Active over 10m'!R9:AA9</xm:f>
              <xm:sqref>Q9</xm:sqref>
            </x14:sparkline>
            <x14:sparkline>
              <xm:f>'Active over 10m'!R10:AA10</xm:f>
              <xm:sqref>Q10</xm:sqref>
            </x14:sparkline>
            <x14:sparkline>
              <xm:f>'Active over 10m'!R11:AA11</xm:f>
              <xm:sqref>Q11</xm:sqref>
            </x14:sparkline>
            <x14:sparkline>
              <xm:f>'Active over 10m'!R12:AA12</xm:f>
              <xm:sqref>Q12</xm:sqref>
            </x14:sparkline>
            <x14:sparkline>
              <xm:f>'Active over 10m'!R13:AA13</xm:f>
              <xm:sqref>Q13</xm:sqref>
            </x14:sparkline>
            <x14:sparkline>
              <xm:f>'Active over 10m'!R14:AA14</xm:f>
              <xm:sqref>Q14</xm:sqref>
            </x14:sparkline>
            <x14:sparkline>
              <xm:f>'Active over 10m'!R15:AA15</xm:f>
              <xm:sqref>Q15</xm:sqref>
            </x14:sparkline>
            <x14:sparkline>
              <xm:f>'Active over 10m'!R16:AA16</xm:f>
              <xm:sqref>Q16</xm:sqref>
            </x14:sparkline>
            <x14:sparkline>
              <xm:f>'Active over 10m'!R17:AA17</xm:f>
              <xm:sqref>Q17</xm:sqref>
            </x14:sparkline>
            <x14:sparkline>
              <xm:f>'Active over 10m'!R18:AA18</xm:f>
              <xm:sqref>Q18</xm:sqref>
            </x14:sparkline>
            <x14:sparkline>
              <xm:f>'Active over 10m'!R19:AA19</xm:f>
              <xm:sqref>Q19</xm:sqref>
            </x14:sparkline>
            <x14:sparkline>
              <xm:f>'Active over 10m'!R20:AA20</xm:f>
              <xm:sqref>Q20</xm:sqref>
            </x14:sparkline>
            <x14:sparkline>
              <xm:f>'Active over 10m'!R21:AA21</xm:f>
              <xm:sqref>Q21</xm:sqref>
            </x14:sparkline>
            <x14:sparkline>
              <xm:f>'Active over 10m'!R22:AA22</xm:f>
              <xm:sqref>Q22</xm:sqref>
            </x14:sparkline>
            <x14:sparkline>
              <xm:f>'Active over 10m'!R23:AA23</xm:f>
              <xm:sqref>Q23</xm:sqref>
            </x14:sparkline>
            <x14:sparkline>
              <xm:f>'Active over 10m'!R24:AA24</xm:f>
              <xm:sqref>Q24</xm:sqref>
            </x14:sparkline>
            <x14:sparkline>
              <xm:f>'Active over 10m'!R25:AA25</xm:f>
              <xm:sqref>Q25</xm:sqref>
            </x14:sparkline>
            <x14:sparkline>
              <xm:f>'Active over 10m'!R26:AA26</xm:f>
              <xm:sqref>Q26</xm:sqref>
            </x14:sparkline>
            <x14:sparkline>
              <xm:f>'Active over 10m'!R27:AA27</xm:f>
              <xm:sqref>Q27</xm:sqref>
            </x14:sparkline>
            <x14:sparkline>
              <xm:f>'Active over 10m'!R28:AA28</xm:f>
              <xm:sqref>Q28</xm:sqref>
            </x14:sparkline>
            <x14:sparkline>
              <xm:f>'Active over 10m'!R29:AA29</xm:f>
              <xm:sqref>Q29</xm:sqref>
            </x14:sparkline>
            <x14:sparkline>
              <xm:f>'Active over 10m'!R30:AA30</xm:f>
              <xm:sqref>Q30</xm:sqref>
            </x14:sparkline>
            <x14:sparkline>
              <xm:f>'Active over 10m'!R31:AA31</xm:f>
              <xm:sqref>Q31</xm:sqref>
            </x14:sparkline>
            <x14:sparkline>
              <xm:f>'Active over 10m'!R32:AA32</xm:f>
              <xm:sqref>Q32</xm:sqref>
            </x14:sparkline>
            <x14:sparkline>
              <xm:f>'Active over 10m'!R33:AA33</xm:f>
              <xm:sqref>Q33</xm:sqref>
            </x14:sparkline>
            <x14:sparkline>
              <xm:f>'Active over 10m'!R34:AA34</xm:f>
              <xm:sqref>Q34</xm:sqref>
            </x14:sparkline>
            <x14:sparkline>
              <xm:f>'Active over 10m'!R35:AA35</xm:f>
              <xm:sqref>Q35</xm:sqref>
            </x14:sparkline>
            <x14:sparkline>
              <xm:f>'Active over 10m'!R36:AA36</xm:f>
              <xm:sqref>Q36</xm:sqref>
            </x14:sparkline>
            <x14:sparkline>
              <xm:f>'Active over 10m'!R37:AA37</xm:f>
              <xm:sqref>Q37</xm:sqref>
            </x14:sparkline>
            <x14:sparkline>
              <xm:f>'Active over 10m'!R38:AA38</xm:f>
              <xm:sqref>Q38</xm:sqref>
            </x14:sparkline>
            <x14:sparkline>
              <xm:f>'Active over 10m'!R39:AA39</xm:f>
              <xm:sqref>Q39</xm:sqref>
            </x14:sparkline>
            <x14:sparkline>
              <xm:f>'Active over 10m'!R40:AA40</xm:f>
              <xm:sqref>Q40</xm:sqref>
            </x14:sparkline>
            <x14:sparkline>
              <xm:f>'Active over 10m'!R41:AA41</xm:f>
              <xm:sqref>Q41</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N4" zoomScale="85" zoomScaleNormal="85" zoomScalePageLayoutView="87" workbookViewId="0">
      <selection activeCell="R16" sqref="R16"/>
    </sheetView>
  </sheetViews>
  <sheetFormatPr defaultColWidth="9" defaultRowHeight="15" x14ac:dyDescent="0.2"/>
  <cols>
    <col min="1" max="1" width="4.625" style="110" hidden="1" customWidth="1"/>
    <col min="2" max="2" width="27.5" style="110" hidden="1" customWidth="1"/>
    <col min="3" max="3" width="24.25" hidden="1" customWidth="1"/>
    <col min="4" max="4" width="5" hidden="1" customWidth="1"/>
    <col min="5" max="7" width="4.25" hidden="1" customWidth="1"/>
    <col min="8" max="13" width="5" hidden="1" customWidth="1"/>
    <col min="14" max="14" width="9" style="110"/>
    <col min="15" max="15" width="6" style="110" customWidth="1"/>
    <col min="16" max="16" width="31.375" style="110" customWidth="1"/>
    <col min="17" max="17" width="10.625" style="110" customWidth="1"/>
    <col min="18" max="31" width="10.25" style="110" customWidth="1"/>
    <col min="32" max="16384" width="9" style="110"/>
  </cols>
  <sheetData>
    <row r="1" spans="2:31" s="111" customFormat="1" ht="34.5" customHeight="1" thickBot="1" x14ac:dyDescent="0.25">
      <c r="B1" s="58" t="s">
        <v>71</v>
      </c>
      <c r="C1" s="46"/>
      <c r="D1" s="71"/>
      <c r="E1" s="71"/>
      <c r="F1" s="71"/>
      <c r="G1" s="71"/>
      <c r="H1" s="71"/>
      <c r="I1" s="71"/>
      <c r="J1" s="71"/>
      <c r="K1" s="71"/>
      <c r="L1" s="71"/>
      <c r="M1" s="70"/>
      <c r="O1" s="1" t="s">
        <v>115</v>
      </c>
      <c r="P1" s="2"/>
      <c r="AC1" s="4" t="s">
        <v>0</v>
      </c>
      <c r="AE1" s="73"/>
    </row>
    <row r="2" spans="2:31" s="116" customFormat="1" ht="26.25" thickBot="1" x14ac:dyDescent="0.25">
      <c r="C2" s="46"/>
      <c r="D2" s="47">
        <v>2008</v>
      </c>
      <c r="E2" s="47">
        <v>2009</v>
      </c>
      <c r="F2" s="47">
        <v>2010</v>
      </c>
      <c r="G2" s="47">
        <v>2011</v>
      </c>
      <c r="H2" s="47">
        <v>2012</v>
      </c>
      <c r="I2" s="47">
        <v>2013</v>
      </c>
      <c r="J2" s="47">
        <v>2014</v>
      </c>
      <c r="K2" s="47">
        <v>2015</v>
      </c>
      <c r="L2" s="47">
        <v>2016</v>
      </c>
      <c r="M2" s="47">
        <v>2017</v>
      </c>
      <c r="O2" s="117"/>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12" customFormat="1" ht="18" customHeight="1" x14ac:dyDescent="0.2">
      <c r="B3" s="51" t="s">
        <v>43</v>
      </c>
      <c r="C3" s="68" t="s">
        <v>43</v>
      </c>
      <c r="D3" s="48">
        <v>3012</v>
      </c>
      <c r="E3" s="48">
        <v>2920</v>
      </c>
      <c r="F3" s="48">
        <v>2935</v>
      </c>
      <c r="G3" s="48">
        <v>3033</v>
      </c>
      <c r="H3" s="48">
        <v>2988</v>
      </c>
      <c r="I3" s="48">
        <v>2898</v>
      </c>
      <c r="J3" s="48">
        <v>2931</v>
      </c>
      <c r="K3" s="48">
        <v>2850</v>
      </c>
      <c r="L3" s="48">
        <v>2920</v>
      </c>
      <c r="M3" s="48">
        <v>2958</v>
      </c>
      <c r="O3" s="135" t="s">
        <v>2</v>
      </c>
      <c r="P3" s="10" t="s">
        <v>3</v>
      </c>
      <c r="Q3" s="114"/>
      <c r="R3" s="75">
        <f t="shared" ref="R3:AA7" si="0">D3</f>
        <v>3012</v>
      </c>
      <c r="S3" s="75">
        <f t="shared" si="0"/>
        <v>2920</v>
      </c>
      <c r="T3" s="75">
        <f t="shared" si="0"/>
        <v>2935</v>
      </c>
      <c r="U3" s="75">
        <f t="shared" si="0"/>
        <v>3033</v>
      </c>
      <c r="V3" s="75">
        <f t="shared" si="0"/>
        <v>2988</v>
      </c>
      <c r="W3" s="75">
        <f t="shared" si="0"/>
        <v>2898</v>
      </c>
      <c r="X3" s="75">
        <f t="shared" si="0"/>
        <v>2931</v>
      </c>
      <c r="Y3" s="75">
        <f t="shared" si="0"/>
        <v>2850</v>
      </c>
      <c r="Z3" s="75">
        <f t="shared" si="0"/>
        <v>2920</v>
      </c>
      <c r="AA3" s="12">
        <f t="shared" si="0"/>
        <v>2958</v>
      </c>
      <c r="AB3" s="13">
        <f t="shared" ref="AB3:AB41" si="1">IF(AA3=0,"",IFERROR(IF(AND(AA3&gt;0,R3&lt;0),"na",IF(AND(AA3&lt;0,R3&lt;0),-1,1)*(AA3-R3)/R3),""))</f>
        <v>-1.7928286852589643E-2</v>
      </c>
      <c r="AC3" s="13">
        <f t="shared" ref="AC3:AC41" si="2">IF(AA3=0,"",IFERROR(IF(AND(AA3&gt;0,W3&lt;0),"na",IF(AND(AA3&lt;0,W3&lt;0),-1,1)*(AA3-W3)/W3),""))</f>
        <v>2.0703933747412008E-2</v>
      </c>
    </row>
    <row r="4" spans="2:31" s="112" customFormat="1" ht="18" customHeight="1" x14ac:dyDescent="0.2">
      <c r="B4" s="51" t="s">
        <v>4</v>
      </c>
      <c r="C4" s="68" t="s">
        <v>4</v>
      </c>
      <c r="D4" s="48">
        <v>669779</v>
      </c>
      <c r="E4" s="48">
        <v>649771</v>
      </c>
      <c r="F4" s="48">
        <v>667466</v>
      </c>
      <c r="G4" s="48">
        <v>642388</v>
      </c>
      <c r="H4" s="48">
        <v>640993</v>
      </c>
      <c r="I4" s="48">
        <v>630354</v>
      </c>
      <c r="J4" s="48">
        <v>627487</v>
      </c>
      <c r="K4" s="48">
        <v>619790</v>
      </c>
      <c r="L4" s="48">
        <v>619146</v>
      </c>
      <c r="M4" s="48">
        <v>628901</v>
      </c>
      <c r="O4" s="136"/>
      <c r="P4" s="15" t="s">
        <v>4</v>
      </c>
      <c r="Q4" s="114"/>
      <c r="R4" s="77">
        <f t="shared" si="0"/>
        <v>669779</v>
      </c>
      <c r="S4" s="77">
        <f t="shared" si="0"/>
        <v>649771</v>
      </c>
      <c r="T4" s="77">
        <f t="shared" si="0"/>
        <v>667466</v>
      </c>
      <c r="U4" s="77">
        <f t="shared" si="0"/>
        <v>642388</v>
      </c>
      <c r="V4" s="77">
        <f t="shared" si="0"/>
        <v>640993</v>
      </c>
      <c r="W4" s="77">
        <f t="shared" si="0"/>
        <v>630354</v>
      </c>
      <c r="X4" s="77">
        <f t="shared" si="0"/>
        <v>627487</v>
      </c>
      <c r="Y4" s="77">
        <f t="shared" si="0"/>
        <v>619790</v>
      </c>
      <c r="Z4" s="77">
        <f t="shared" si="0"/>
        <v>619146</v>
      </c>
      <c r="AA4" s="89">
        <f t="shared" si="0"/>
        <v>628901</v>
      </c>
      <c r="AB4" s="76">
        <f t="shared" si="1"/>
        <v>-6.1032071772928083E-2</v>
      </c>
      <c r="AC4" s="76">
        <f t="shared" si="2"/>
        <v>-2.3050539855382847E-3</v>
      </c>
    </row>
    <row r="5" spans="2:31" s="112" customFormat="1" ht="18" customHeight="1" x14ac:dyDescent="0.2">
      <c r="B5" s="51" t="s">
        <v>5</v>
      </c>
      <c r="C5" s="68" t="s">
        <v>5</v>
      </c>
      <c r="D5" s="48">
        <v>192439</v>
      </c>
      <c r="E5" s="48">
        <v>187849</v>
      </c>
      <c r="F5" s="48">
        <v>198448</v>
      </c>
      <c r="G5" s="48">
        <v>184876</v>
      </c>
      <c r="H5" s="48">
        <v>185288</v>
      </c>
      <c r="I5" s="48">
        <v>180015</v>
      </c>
      <c r="J5" s="48">
        <v>178528</v>
      </c>
      <c r="K5" s="48">
        <v>178300</v>
      </c>
      <c r="L5" s="48">
        <v>176752</v>
      </c>
      <c r="M5" s="48">
        <v>182609</v>
      </c>
      <c r="O5" s="136"/>
      <c r="P5" s="15" t="s">
        <v>5</v>
      </c>
      <c r="Q5" s="114"/>
      <c r="R5" s="77">
        <f t="shared" si="0"/>
        <v>192439</v>
      </c>
      <c r="S5" s="77">
        <f t="shared" si="0"/>
        <v>187849</v>
      </c>
      <c r="T5" s="77">
        <f t="shared" si="0"/>
        <v>198448</v>
      </c>
      <c r="U5" s="77">
        <f t="shared" si="0"/>
        <v>184876</v>
      </c>
      <c r="V5" s="77">
        <f t="shared" si="0"/>
        <v>185288</v>
      </c>
      <c r="W5" s="77">
        <f t="shared" si="0"/>
        <v>180015</v>
      </c>
      <c r="X5" s="77">
        <f t="shared" si="0"/>
        <v>178528</v>
      </c>
      <c r="Y5" s="77">
        <f t="shared" si="0"/>
        <v>178300</v>
      </c>
      <c r="Z5" s="77">
        <f t="shared" si="0"/>
        <v>176752</v>
      </c>
      <c r="AA5" s="89">
        <f t="shared" si="0"/>
        <v>182609</v>
      </c>
      <c r="AB5" s="76">
        <f t="shared" si="1"/>
        <v>-5.1081121810028114E-2</v>
      </c>
      <c r="AC5" s="76">
        <f t="shared" si="2"/>
        <v>1.4409910285254006E-2</v>
      </c>
    </row>
    <row r="6" spans="2:31" s="112" customFormat="1" ht="18" customHeight="1" x14ac:dyDescent="0.2">
      <c r="B6" s="51" t="s">
        <v>6</v>
      </c>
      <c r="C6" s="68" t="s">
        <v>6</v>
      </c>
      <c r="D6" s="48">
        <v>522337</v>
      </c>
      <c r="E6" s="48">
        <v>503406</v>
      </c>
      <c r="F6" s="48">
        <v>514606</v>
      </c>
      <c r="G6" s="48">
        <v>497058</v>
      </c>
      <c r="H6" s="48">
        <v>494622</v>
      </c>
      <c r="I6" s="48">
        <v>486828</v>
      </c>
      <c r="J6" s="48">
        <v>485022</v>
      </c>
      <c r="K6" s="48">
        <v>478422</v>
      </c>
      <c r="L6" s="48">
        <v>476936</v>
      </c>
      <c r="M6" s="48">
        <v>482211</v>
      </c>
      <c r="O6" s="136"/>
      <c r="P6" s="15" t="s">
        <v>6</v>
      </c>
      <c r="Q6" s="114"/>
      <c r="R6" s="77">
        <f t="shared" si="0"/>
        <v>522337</v>
      </c>
      <c r="S6" s="77">
        <f t="shared" si="0"/>
        <v>503406</v>
      </c>
      <c r="T6" s="77">
        <f t="shared" si="0"/>
        <v>514606</v>
      </c>
      <c r="U6" s="77">
        <f t="shared" si="0"/>
        <v>497058</v>
      </c>
      <c r="V6" s="77">
        <f t="shared" si="0"/>
        <v>494622</v>
      </c>
      <c r="W6" s="77">
        <f t="shared" si="0"/>
        <v>486828</v>
      </c>
      <c r="X6" s="77">
        <f t="shared" si="0"/>
        <v>485022</v>
      </c>
      <c r="Y6" s="77">
        <f t="shared" si="0"/>
        <v>478422</v>
      </c>
      <c r="Z6" s="77">
        <f t="shared" si="0"/>
        <v>476936</v>
      </c>
      <c r="AA6" s="89">
        <f t="shared" si="0"/>
        <v>482211</v>
      </c>
      <c r="AB6" s="76">
        <f t="shared" si="1"/>
        <v>-7.6820137191123739E-2</v>
      </c>
      <c r="AC6" s="76">
        <f t="shared" si="2"/>
        <v>-9.4838423426754411E-3</v>
      </c>
    </row>
    <row r="7" spans="2:31" s="112" customFormat="1" ht="18" customHeight="1" x14ac:dyDescent="0.2">
      <c r="B7" s="51" t="s">
        <v>7</v>
      </c>
      <c r="C7" s="68" t="s">
        <v>92</v>
      </c>
      <c r="D7" s="48">
        <v>567330</v>
      </c>
      <c r="E7" s="48">
        <v>578340</v>
      </c>
      <c r="F7" s="48">
        <v>601968</v>
      </c>
      <c r="G7" s="48">
        <v>592430</v>
      </c>
      <c r="H7" s="48">
        <v>624107</v>
      </c>
      <c r="I7" s="48">
        <v>624479</v>
      </c>
      <c r="J7" s="48">
        <v>754427</v>
      </c>
      <c r="K7" s="48">
        <v>706576</v>
      </c>
      <c r="L7" s="48">
        <v>695628</v>
      </c>
      <c r="M7" s="48">
        <v>708719</v>
      </c>
      <c r="O7" s="136"/>
      <c r="P7" s="15" t="s">
        <v>7</v>
      </c>
      <c r="Q7" s="114"/>
      <c r="R7" s="77">
        <f t="shared" si="0"/>
        <v>567330</v>
      </c>
      <c r="S7" s="77">
        <f t="shared" si="0"/>
        <v>578340</v>
      </c>
      <c r="T7" s="77">
        <f t="shared" si="0"/>
        <v>601968</v>
      </c>
      <c r="U7" s="77">
        <f t="shared" si="0"/>
        <v>592430</v>
      </c>
      <c r="V7" s="77">
        <f t="shared" si="0"/>
        <v>624107</v>
      </c>
      <c r="W7" s="77">
        <f t="shared" si="0"/>
        <v>624479</v>
      </c>
      <c r="X7" s="77">
        <f t="shared" si="0"/>
        <v>754427</v>
      </c>
      <c r="Y7" s="77">
        <f t="shared" si="0"/>
        <v>706576</v>
      </c>
      <c r="Z7" s="77">
        <f t="shared" si="0"/>
        <v>695628</v>
      </c>
      <c r="AA7" s="89">
        <f t="shared" si="0"/>
        <v>708719</v>
      </c>
      <c r="AB7" s="76">
        <f t="shared" si="1"/>
        <v>0.24921826802742672</v>
      </c>
      <c r="AC7" s="76">
        <f t="shared" si="2"/>
        <v>0.13489644968045364</v>
      </c>
    </row>
    <row r="8" spans="2:31" s="112" customFormat="1" ht="18" customHeight="1" x14ac:dyDescent="0.2">
      <c r="B8" s="51" t="s">
        <v>44</v>
      </c>
      <c r="C8" s="68" t="s">
        <v>93</v>
      </c>
      <c r="D8" s="49">
        <v>720</v>
      </c>
      <c r="E8" s="49">
        <v>767</v>
      </c>
      <c r="F8" s="49">
        <v>801.9</v>
      </c>
      <c r="G8" s="49">
        <v>909.4</v>
      </c>
      <c r="H8" s="49">
        <v>855.5</v>
      </c>
      <c r="I8" s="49">
        <v>786.6</v>
      </c>
      <c r="J8" s="49">
        <v>896.6</v>
      </c>
      <c r="K8" s="49">
        <v>801.5</v>
      </c>
      <c r="L8" s="49">
        <v>947.7</v>
      </c>
      <c r="M8" s="49">
        <v>945.3</v>
      </c>
      <c r="O8" s="136"/>
      <c r="P8" s="15" t="s">
        <v>8</v>
      </c>
      <c r="Q8" s="114"/>
      <c r="R8" s="78">
        <f t="shared" ref="R8:AA8" ca="1" si="3">D8*OFFSET(T$109,MATCH($AC$1,$Q$109:$Q$110,0)-1,0)</f>
        <v>720</v>
      </c>
      <c r="S8" s="78">
        <f t="shared" ca="1" si="3"/>
        <v>767</v>
      </c>
      <c r="T8" s="78">
        <f t="shared" ca="1" si="3"/>
        <v>801.9</v>
      </c>
      <c r="U8" s="78">
        <f t="shared" ca="1" si="3"/>
        <v>909.4</v>
      </c>
      <c r="V8" s="78">
        <f t="shared" ca="1" si="3"/>
        <v>855.5</v>
      </c>
      <c r="W8" s="78">
        <f t="shared" ca="1" si="3"/>
        <v>786.6</v>
      </c>
      <c r="X8" s="78">
        <f t="shared" ca="1" si="3"/>
        <v>896.6</v>
      </c>
      <c r="Y8" s="78">
        <f t="shared" ca="1" si="3"/>
        <v>801.5</v>
      </c>
      <c r="Z8" s="78">
        <f t="shared" ca="1" si="3"/>
        <v>947.7</v>
      </c>
      <c r="AA8" s="87">
        <f t="shared" ca="1" si="3"/>
        <v>945.3</v>
      </c>
      <c r="AB8" s="76">
        <f t="shared" ca="1" si="1"/>
        <v>0.31291666666666662</v>
      </c>
      <c r="AC8" s="76">
        <f t="shared" ca="1" si="2"/>
        <v>0.20175438596491219</v>
      </c>
    </row>
    <row r="9" spans="2:31" s="112" customFormat="1" ht="18" customHeight="1" x14ac:dyDescent="0.2">
      <c r="B9" s="51" t="s">
        <v>9</v>
      </c>
      <c r="C9" s="68" t="s">
        <v>9</v>
      </c>
      <c r="D9" s="48">
        <v>402798</v>
      </c>
      <c r="E9" s="48">
        <v>386264</v>
      </c>
      <c r="F9" s="48">
        <v>385377</v>
      </c>
      <c r="G9" s="48">
        <v>377631</v>
      </c>
      <c r="H9" s="48">
        <v>370961</v>
      </c>
      <c r="I9" s="48">
        <v>358281</v>
      </c>
      <c r="J9" s="48">
        <v>383236</v>
      </c>
      <c r="K9" s="48">
        <v>380875</v>
      </c>
      <c r="L9" s="48">
        <v>388650</v>
      </c>
      <c r="M9" s="48">
        <v>344652</v>
      </c>
      <c r="O9" s="136"/>
      <c r="P9" s="15" t="s">
        <v>9</v>
      </c>
      <c r="Q9" s="114"/>
      <c r="R9" s="77">
        <f t="shared" ref="R9:AA15" si="4">D9</f>
        <v>402798</v>
      </c>
      <c r="S9" s="77">
        <f t="shared" si="4"/>
        <v>386264</v>
      </c>
      <c r="T9" s="77">
        <f t="shared" si="4"/>
        <v>385377</v>
      </c>
      <c r="U9" s="77">
        <f t="shared" si="4"/>
        <v>377631</v>
      </c>
      <c r="V9" s="77">
        <f t="shared" si="4"/>
        <v>370961</v>
      </c>
      <c r="W9" s="77">
        <f t="shared" si="4"/>
        <v>358281</v>
      </c>
      <c r="X9" s="77">
        <f t="shared" si="4"/>
        <v>383236</v>
      </c>
      <c r="Y9" s="77">
        <f t="shared" si="4"/>
        <v>380875</v>
      </c>
      <c r="Z9" s="77">
        <f t="shared" si="4"/>
        <v>388650</v>
      </c>
      <c r="AA9" s="89">
        <f t="shared" si="4"/>
        <v>344652</v>
      </c>
      <c r="AB9" s="76">
        <f t="shared" si="1"/>
        <v>-0.1443552351302638</v>
      </c>
      <c r="AC9" s="76">
        <f t="shared" si="2"/>
        <v>-3.8039974210186976E-2</v>
      </c>
    </row>
    <row r="10" spans="2:31" s="112" customFormat="1" ht="18" customHeight="1" x14ac:dyDescent="0.2">
      <c r="B10" s="51" t="s">
        <v>45</v>
      </c>
      <c r="C10" s="68" t="s">
        <v>45</v>
      </c>
      <c r="D10" s="48">
        <v>8429</v>
      </c>
      <c r="E10" s="48">
        <v>9216</v>
      </c>
      <c r="F10" s="48">
        <v>8944</v>
      </c>
      <c r="G10" s="48">
        <v>8710</v>
      </c>
      <c r="H10" s="48">
        <v>8365</v>
      </c>
      <c r="I10" s="48">
        <v>7646</v>
      </c>
      <c r="J10" s="48">
        <v>7561</v>
      </c>
      <c r="K10" s="48">
        <v>8005</v>
      </c>
      <c r="L10" s="48">
        <v>8705</v>
      </c>
      <c r="M10" s="48">
        <v>8210</v>
      </c>
      <c r="O10" s="136"/>
      <c r="P10" s="15" t="s">
        <v>10</v>
      </c>
      <c r="Q10" s="115"/>
      <c r="R10" s="82">
        <f t="shared" si="4"/>
        <v>8429</v>
      </c>
      <c r="S10" s="82">
        <f t="shared" si="4"/>
        <v>9216</v>
      </c>
      <c r="T10" s="82">
        <f t="shared" si="4"/>
        <v>8944</v>
      </c>
      <c r="U10" s="82">
        <f t="shared" si="4"/>
        <v>8710</v>
      </c>
      <c r="V10" s="82">
        <f t="shared" si="4"/>
        <v>8365</v>
      </c>
      <c r="W10" s="82">
        <f t="shared" si="4"/>
        <v>7646</v>
      </c>
      <c r="X10" s="82">
        <f t="shared" si="4"/>
        <v>7561</v>
      </c>
      <c r="Y10" s="82">
        <f t="shared" si="4"/>
        <v>8005</v>
      </c>
      <c r="Z10" s="82">
        <f t="shared" si="4"/>
        <v>8705</v>
      </c>
      <c r="AA10" s="88">
        <f t="shared" si="4"/>
        <v>8210</v>
      </c>
      <c r="AB10" s="76">
        <f t="shared" si="1"/>
        <v>-2.5981729742555464E-2</v>
      </c>
      <c r="AC10" s="76">
        <f t="shared" si="2"/>
        <v>7.3764059639026935E-2</v>
      </c>
    </row>
    <row r="11" spans="2:31" s="112" customFormat="1" ht="18" customHeight="1" x14ac:dyDescent="0.2">
      <c r="B11" s="51" t="s">
        <v>46</v>
      </c>
      <c r="C11" s="68" t="s">
        <v>46</v>
      </c>
      <c r="D11" s="49">
        <v>12.9</v>
      </c>
      <c r="E11" s="49">
        <v>12.9</v>
      </c>
      <c r="F11" s="49">
        <v>12.9</v>
      </c>
      <c r="G11" s="49">
        <v>12.4</v>
      </c>
      <c r="H11" s="49">
        <v>12.5</v>
      </c>
      <c r="I11" s="49">
        <v>12.6</v>
      </c>
      <c r="J11" s="49">
        <v>12.5</v>
      </c>
      <c r="K11" s="49">
        <v>12.6</v>
      </c>
      <c r="L11" s="49">
        <v>12.4</v>
      </c>
      <c r="M11" s="49">
        <v>12.3</v>
      </c>
      <c r="O11" s="137" t="s">
        <v>11</v>
      </c>
      <c r="P11" s="19" t="s">
        <v>12</v>
      </c>
      <c r="Q11" s="114"/>
      <c r="R11" s="78">
        <f t="shared" si="4"/>
        <v>12.9</v>
      </c>
      <c r="S11" s="78">
        <f t="shared" si="4"/>
        <v>12.9</v>
      </c>
      <c r="T11" s="78">
        <f t="shared" si="4"/>
        <v>12.9</v>
      </c>
      <c r="U11" s="78">
        <f t="shared" si="4"/>
        <v>12.4</v>
      </c>
      <c r="V11" s="78">
        <f t="shared" si="4"/>
        <v>12.5</v>
      </c>
      <c r="W11" s="78">
        <f t="shared" si="4"/>
        <v>12.6</v>
      </c>
      <c r="X11" s="78">
        <f t="shared" si="4"/>
        <v>12.5</v>
      </c>
      <c r="Y11" s="78">
        <f t="shared" si="4"/>
        <v>12.6</v>
      </c>
      <c r="Z11" s="78">
        <f t="shared" si="4"/>
        <v>12.4</v>
      </c>
      <c r="AA11" s="87">
        <f t="shared" si="4"/>
        <v>12.3</v>
      </c>
      <c r="AB11" s="94">
        <f t="shared" si="1"/>
        <v>-4.6511627906976716E-2</v>
      </c>
      <c r="AC11" s="94">
        <f t="shared" si="2"/>
        <v>-2.3809523809523725E-2</v>
      </c>
    </row>
    <row r="12" spans="2:31" s="112" customFormat="1" ht="18" customHeight="1" x14ac:dyDescent="0.2">
      <c r="B12" s="51" t="s">
        <v>47</v>
      </c>
      <c r="C12" s="68" t="s">
        <v>47</v>
      </c>
      <c r="D12" s="48">
        <v>222</v>
      </c>
      <c r="E12" s="48">
        <v>223</v>
      </c>
      <c r="F12" s="48">
        <v>227</v>
      </c>
      <c r="G12" s="48">
        <v>212</v>
      </c>
      <c r="H12" s="48">
        <v>215</v>
      </c>
      <c r="I12" s="48">
        <v>218</v>
      </c>
      <c r="J12" s="48">
        <v>214</v>
      </c>
      <c r="K12" s="48">
        <v>217</v>
      </c>
      <c r="L12" s="48">
        <v>212</v>
      </c>
      <c r="M12" s="48">
        <v>213</v>
      </c>
      <c r="O12" s="138"/>
      <c r="P12" s="22" t="s">
        <v>4</v>
      </c>
      <c r="Q12" s="114"/>
      <c r="R12" s="77">
        <f t="shared" si="4"/>
        <v>222</v>
      </c>
      <c r="S12" s="77">
        <f t="shared" si="4"/>
        <v>223</v>
      </c>
      <c r="T12" s="77">
        <f t="shared" si="4"/>
        <v>227</v>
      </c>
      <c r="U12" s="77">
        <f t="shared" si="4"/>
        <v>212</v>
      </c>
      <c r="V12" s="77">
        <f t="shared" si="4"/>
        <v>215</v>
      </c>
      <c r="W12" s="77">
        <f t="shared" si="4"/>
        <v>218</v>
      </c>
      <c r="X12" s="77">
        <f t="shared" si="4"/>
        <v>214</v>
      </c>
      <c r="Y12" s="77">
        <f t="shared" si="4"/>
        <v>217</v>
      </c>
      <c r="Z12" s="77">
        <f t="shared" si="4"/>
        <v>212</v>
      </c>
      <c r="AA12" s="89">
        <f t="shared" si="4"/>
        <v>213</v>
      </c>
      <c r="AB12" s="76">
        <f t="shared" si="1"/>
        <v>-4.0540540540540543E-2</v>
      </c>
      <c r="AC12" s="76">
        <f t="shared" si="2"/>
        <v>-2.2935779816513763E-2</v>
      </c>
    </row>
    <row r="13" spans="2:31" s="112" customFormat="1" ht="18" customHeight="1" x14ac:dyDescent="0.2">
      <c r="B13" s="51" t="s">
        <v>48</v>
      </c>
      <c r="C13" s="68" t="s">
        <v>48</v>
      </c>
      <c r="D13" s="48">
        <v>64</v>
      </c>
      <c r="E13" s="48">
        <v>64</v>
      </c>
      <c r="F13" s="48">
        <v>68</v>
      </c>
      <c r="G13" s="48">
        <v>61</v>
      </c>
      <c r="H13" s="48">
        <v>62</v>
      </c>
      <c r="I13" s="48">
        <v>62</v>
      </c>
      <c r="J13" s="48">
        <v>61</v>
      </c>
      <c r="K13" s="48">
        <v>63</v>
      </c>
      <c r="L13" s="48">
        <v>61</v>
      </c>
      <c r="M13" s="48">
        <v>62</v>
      </c>
      <c r="O13" s="138"/>
      <c r="P13" s="22" t="s">
        <v>5</v>
      </c>
      <c r="Q13" s="114"/>
      <c r="R13" s="77">
        <f t="shared" si="4"/>
        <v>64</v>
      </c>
      <c r="S13" s="77">
        <f t="shared" si="4"/>
        <v>64</v>
      </c>
      <c r="T13" s="77">
        <f t="shared" si="4"/>
        <v>68</v>
      </c>
      <c r="U13" s="77">
        <f t="shared" si="4"/>
        <v>61</v>
      </c>
      <c r="V13" s="77">
        <f t="shared" si="4"/>
        <v>62</v>
      </c>
      <c r="W13" s="77">
        <f t="shared" si="4"/>
        <v>62</v>
      </c>
      <c r="X13" s="77">
        <f t="shared" si="4"/>
        <v>61</v>
      </c>
      <c r="Y13" s="77">
        <f t="shared" si="4"/>
        <v>63</v>
      </c>
      <c r="Z13" s="77">
        <f t="shared" si="4"/>
        <v>61</v>
      </c>
      <c r="AA13" s="89">
        <f t="shared" si="4"/>
        <v>62</v>
      </c>
      <c r="AB13" s="76">
        <f t="shared" si="1"/>
        <v>-3.125E-2</v>
      </c>
      <c r="AC13" s="76">
        <f t="shared" si="2"/>
        <v>0</v>
      </c>
    </row>
    <row r="14" spans="2:31" s="112" customFormat="1" ht="18" customHeight="1" x14ac:dyDescent="0.2">
      <c r="B14" s="51" t="s">
        <v>49</v>
      </c>
      <c r="C14" s="68" t="s">
        <v>49</v>
      </c>
      <c r="D14" s="48">
        <v>173</v>
      </c>
      <c r="E14" s="48">
        <v>172</v>
      </c>
      <c r="F14" s="48">
        <v>175</v>
      </c>
      <c r="G14" s="48">
        <v>164</v>
      </c>
      <c r="H14" s="48">
        <v>166</v>
      </c>
      <c r="I14" s="48">
        <v>168</v>
      </c>
      <c r="J14" s="48">
        <v>165</v>
      </c>
      <c r="K14" s="48">
        <v>168</v>
      </c>
      <c r="L14" s="48">
        <v>163</v>
      </c>
      <c r="M14" s="48">
        <v>163</v>
      </c>
      <c r="O14" s="138"/>
      <c r="P14" s="22" t="s">
        <v>6</v>
      </c>
      <c r="Q14" s="114"/>
      <c r="R14" s="77">
        <f t="shared" si="4"/>
        <v>173</v>
      </c>
      <c r="S14" s="77">
        <f t="shared" si="4"/>
        <v>172</v>
      </c>
      <c r="T14" s="77">
        <f t="shared" si="4"/>
        <v>175</v>
      </c>
      <c r="U14" s="77">
        <f t="shared" si="4"/>
        <v>164</v>
      </c>
      <c r="V14" s="77">
        <f t="shared" si="4"/>
        <v>166</v>
      </c>
      <c r="W14" s="77">
        <f t="shared" si="4"/>
        <v>168</v>
      </c>
      <c r="X14" s="77">
        <f t="shared" si="4"/>
        <v>165</v>
      </c>
      <c r="Y14" s="77">
        <f t="shared" si="4"/>
        <v>168</v>
      </c>
      <c r="Z14" s="77">
        <f t="shared" si="4"/>
        <v>163</v>
      </c>
      <c r="AA14" s="89">
        <f t="shared" si="4"/>
        <v>163</v>
      </c>
      <c r="AB14" s="76">
        <f t="shared" si="1"/>
        <v>-5.7803468208092484E-2</v>
      </c>
      <c r="AC14" s="76">
        <f t="shared" si="2"/>
        <v>-2.976190476190476E-2</v>
      </c>
    </row>
    <row r="15" spans="2:31" s="112" customFormat="1" ht="18" customHeight="1" x14ac:dyDescent="0.2">
      <c r="B15" s="51" t="s">
        <v>50</v>
      </c>
      <c r="C15" s="68" t="s">
        <v>50</v>
      </c>
      <c r="D15" s="49">
        <v>188.4</v>
      </c>
      <c r="E15" s="49">
        <v>198.1</v>
      </c>
      <c r="F15" s="49">
        <v>205.1</v>
      </c>
      <c r="G15" s="49">
        <v>195.3</v>
      </c>
      <c r="H15" s="49">
        <v>208.9</v>
      </c>
      <c r="I15" s="49">
        <v>215.5</v>
      </c>
      <c r="J15" s="49">
        <v>257.39999999999998</v>
      </c>
      <c r="K15" s="49">
        <v>247.9</v>
      </c>
      <c r="L15" s="49">
        <v>238.2</v>
      </c>
      <c r="M15" s="49">
        <v>239.6</v>
      </c>
      <c r="O15" s="138"/>
      <c r="P15" s="22" t="s">
        <v>7</v>
      </c>
      <c r="Q15" s="114"/>
      <c r="R15" s="78">
        <f t="shared" si="4"/>
        <v>188.4</v>
      </c>
      <c r="S15" s="78">
        <f t="shared" si="4"/>
        <v>198.1</v>
      </c>
      <c r="T15" s="78">
        <f t="shared" si="4"/>
        <v>205.1</v>
      </c>
      <c r="U15" s="78">
        <f t="shared" si="4"/>
        <v>195.3</v>
      </c>
      <c r="V15" s="78">
        <f t="shared" si="4"/>
        <v>208.9</v>
      </c>
      <c r="W15" s="78">
        <f t="shared" si="4"/>
        <v>215.5</v>
      </c>
      <c r="X15" s="78">
        <f t="shared" si="4"/>
        <v>257.39999999999998</v>
      </c>
      <c r="Y15" s="78">
        <f t="shared" si="4"/>
        <v>247.9</v>
      </c>
      <c r="Z15" s="78">
        <f t="shared" si="4"/>
        <v>238.2</v>
      </c>
      <c r="AA15" s="87">
        <f t="shared" si="4"/>
        <v>239.6</v>
      </c>
      <c r="AB15" s="76">
        <f t="shared" si="1"/>
        <v>0.27176220806794049</v>
      </c>
      <c r="AC15" s="76">
        <f t="shared" si="2"/>
        <v>0.11183294663573083</v>
      </c>
    </row>
    <row r="16" spans="2:31" s="112" customFormat="1" ht="18" customHeight="1" x14ac:dyDescent="0.2">
      <c r="B16" s="51" t="s">
        <v>51</v>
      </c>
      <c r="C16" s="68" t="s">
        <v>51</v>
      </c>
      <c r="D16" s="48">
        <v>134</v>
      </c>
      <c r="E16" s="48">
        <v>132</v>
      </c>
      <c r="F16" s="48">
        <v>131</v>
      </c>
      <c r="G16" s="48">
        <v>125</v>
      </c>
      <c r="H16" s="48">
        <v>124</v>
      </c>
      <c r="I16" s="48">
        <v>124</v>
      </c>
      <c r="J16" s="48">
        <v>131</v>
      </c>
      <c r="K16" s="48">
        <v>134</v>
      </c>
      <c r="L16" s="48">
        <v>133</v>
      </c>
      <c r="M16" s="48">
        <v>117</v>
      </c>
      <c r="O16" s="138"/>
      <c r="P16" s="22" t="s">
        <v>13</v>
      </c>
      <c r="Q16" s="114"/>
      <c r="R16" s="78">
        <f t="shared" ref="R16:AA16" ca="1" si="5">D26*OFFSET(T$109,MATCH($AC$1,$Q$109:$Q$110,0)-1,0)</f>
        <v>239</v>
      </c>
      <c r="S16" s="78">
        <f t="shared" ca="1" si="5"/>
        <v>262.7</v>
      </c>
      <c r="T16" s="78">
        <f t="shared" ca="1" si="5"/>
        <v>273.2</v>
      </c>
      <c r="U16" s="78">
        <f t="shared" ca="1" si="5"/>
        <v>299.8</v>
      </c>
      <c r="V16" s="78">
        <f t="shared" ca="1" si="5"/>
        <v>286.3</v>
      </c>
      <c r="W16" s="78">
        <f t="shared" ca="1" si="5"/>
        <v>271.39999999999998</v>
      </c>
      <c r="X16" s="78">
        <f t="shared" ca="1" si="5"/>
        <v>305.89999999999998</v>
      </c>
      <c r="Y16" s="78">
        <f t="shared" ca="1" si="5"/>
        <v>281.2</v>
      </c>
      <c r="Z16" s="78">
        <f t="shared" ca="1" si="5"/>
        <v>324.60000000000002</v>
      </c>
      <c r="AA16" s="87">
        <f t="shared" ca="1" si="5"/>
        <v>319.60000000000002</v>
      </c>
      <c r="AB16" s="76">
        <f t="shared" ca="1" si="1"/>
        <v>0.33723849372384945</v>
      </c>
      <c r="AC16" s="76">
        <f t="shared" ca="1" si="2"/>
        <v>0.17759764185703777</v>
      </c>
    </row>
    <row r="17" spans="2:29" s="112" customFormat="1" ht="18" customHeight="1" x14ac:dyDescent="0.2">
      <c r="B17" s="51" t="s">
        <v>52</v>
      </c>
      <c r="C17" s="68" t="s">
        <v>52</v>
      </c>
      <c r="D17" s="49">
        <v>21.3</v>
      </c>
      <c r="E17" s="49">
        <v>22.4</v>
      </c>
      <c r="F17" s="49">
        <v>22.9</v>
      </c>
      <c r="G17" s="49">
        <v>23.2</v>
      </c>
      <c r="H17" s="49">
        <v>23.9</v>
      </c>
      <c r="I17" s="49">
        <v>23.7</v>
      </c>
      <c r="J17" s="49">
        <v>25.1</v>
      </c>
      <c r="K17" s="49">
        <v>25.4</v>
      </c>
      <c r="L17" s="49">
        <v>25.8</v>
      </c>
      <c r="M17" s="49">
        <v>25.3</v>
      </c>
      <c r="O17" s="138"/>
      <c r="P17" s="22" t="s">
        <v>9</v>
      </c>
      <c r="Q17" s="114"/>
      <c r="R17" s="77">
        <f t="shared" ref="R17:AA19" si="6">D16</f>
        <v>134</v>
      </c>
      <c r="S17" s="77">
        <f t="shared" si="6"/>
        <v>132</v>
      </c>
      <c r="T17" s="77">
        <f t="shared" si="6"/>
        <v>131</v>
      </c>
      <c r="U17" s="77">
        <f t="shared" si="6"/>
        <v>125</v>
      </c>
      <c r="V17" s="77">
        <f t="shared" si="6"/>
        <v>124</v>
      </c>
      <c r="W17" s="77">
        <f t="shared" si="6"/>
        <v>124</v>
      </c>
      <c r="X17" s="77">
        <f t="shared" si="6"/>
        <v>131</v>
      </c>
      <c r="Y17" s="77">
        <f t="shared" si="6"/>
        <v>134</v>
      </c>
      <c r="Z17" s="77">
        <f t="shared" si="6"/>
        <v>133</v>
      </c>
      <c r="AA17" s="89">
        <f t="shared" si="6"/>
        <v>117</v>
      </c>
      <c r="AB17" s="76">
        <f t="shared" si="1"/>
        <v>-0.12686567164179105</v>
      </c>
      <c r="AC17" s="76">
        <f t="shared" si="2"/>
        <v>-5.6451612903225805E-2</v>
      </c>
    </row>
    <row r="18" spans="2:29" s="112" customFormat="1" ht="18" customHeight="1" x14ac:dyDescent="0.2">
      <c r="B18" s="51" t="s">
        <v>53</v>
      </c>
      <c r="C18" s="68" t="s">
        <v>53</v>
      </c>
      <c r="D18" s="50">
        <v>1.41</v>
      </c>
      <c r="E18" s="50">
        <v>1.5</v>
      </c>
      <c r="F18" s="50">
        <v>1.56</v>
      </c>
      <c r="G18" s="50">
        <v>1.57</v>
      </c>
      <c r="H18" s="50">
        <v>1.68</v>
      </c>
      <c r="I18" s="50">
        <v>1.74</v>
      </c>
      <c r="J18" s="50">
        <v>1.97</v>
      </c>
      <c r="K18" s="50">
        <v>1.86</v>
      </c>
      <c r="L18" s="50">
        <v>1.79</v>
      </c>
      <c r="M18" s="50">
        <v>2.06</v>
      </c>
      <c r="O18" s="138"/>
      <c r="P18" s="22" t="s">
        <v>14</v>
      </c>
      <c r="Q18" s="114"/>
      <c r="R18" s="77">
        <f t="shared" si="6"/>
        <v>21.3</v>
      </c>
      <c r="S18" s="77">
        <f t="shared" si="6"/>
        <v>22.4</v>
      </c>
      <c r="T18" s="77">
        <f t="shared" si="6"/>
        <v>22.9</v>
      </c>
      <c r="U18" s="77">
        <f t="shared" si="6"/>
        <v>23.2</v>
      </c>
      <c r="V18" s="77">
        <f t="shared" si="6"/>
        <v>23.9</v>
      </c>
      <c r="W18" s="77">
        <f t="shared" si="6"/>
        <v>23.7</v>
      </c>
      <c r="X18" s="77">
        <f t="shared" si="6"/>
        <v>25.1</v>
      </c>
      <c r="Y18" s="77">
        <f t="shared" si="6"/>
        <v>25.4</v>
      </c>
      <c r="Z18" s="77">
        <f t="shared" si="6"/>
        <v>25.8</v>
      </c>
      <c r="AA18" s="89">
        <f t="shared" si="6"/>
        <v>25.3</v>
      </c>
      <c r="AB18" s="76">
        <f t="shared" si="1"/>
        <v>0.18779342723004694</v>
      </c>
      <c r="AC18" s="76">
        <f t="shared" si="2"/>
        <v>6.7510548523206815E-2</v>
      </c>
    </row>
    <row r="19" spans="2:29" s="112" customFormat="1" ht="18" customHeight="1" x14ac:dyDescent="0.2">
      <c r="B19" s="51" t="s">
        <v>54</v>
      </c>
      <c r="C19" s="68" t="s">
        <v>54</v>
      </c>
      <c r="D19" s="48">
        <v>1269</v>
      </c>
      <c r="E19" s="48">
        <v>1326</v>
      </c>
      <c r="F19" s="48">
        <v>1332</v>
      </c>
      <c r="G19" s="48">
        <v>1535</v>
      </c>
      <c r="H19" s="48">
        <v>1371</v>
      </c>
      <c r="I19" s="48">
        <v>1260</v>
      </c>
      <c r="J19" s="48">
        <v>1188</v>
      </c>
      <c r="K19" s="48">
        <v>1134</v>
      </c>
      <c r="L19" s="48">
        <v>1362</v>
      </c>
      <c r="M19" s="48">
        <v>1334</v>
      </c>
      <c r="O19" s="138"/>
      <c r="P19" s="22" t="s">
        <v>15</v>
      </c>
      <c r="Q19" s="114"/>
      <c r="R19" s="81">
        <f t="shared" si="6"/>
        <v>1.41</v>
      </c>
      <c r="S19" s="81">
        <f t="shared" si="6"/>
        <v>1.5</v>
      </c>
      <c r="T19" s="81">
        <f t="shared" si="6"/>
        <v>1.56</v>
      </c>
      <c r="U19" s="81">
        <f t="shared" si="6"/>
        <v>1.57</v>
      </c>
      <c r="V19" s="81">
        <f t="shared" si="6"/>
        <v>1.68</v>
      </c>
      <c r="W19" s="81">
        <f t="shared" si="6"/>
        <v>1.74</v>
      </c>
      <c r="X19" s="81">
        <f t="shared" si="6"/>
        <v>1.97</v>
      </c>
      <c r="Y19" s="81">
        <f t="shared" si="6"/>
        <v>1.86</v>
      </c>
      <c r="Z19" s="81">
        <f t="shared" si="6"/>
        <v>1.79</v>
      </c>
      <c r="AA19" s="24">
        <f t="shared" si="6"/>
        <v>2.06</v>
      </c>
      <c r="AB19" s="76">
        <f t="shared" si="1"/>
        <v>0.46099290780141855</v>
      </c>
      <c r="AC19" s="76">
        <f t="shared" si="2"/>
        <v>0.18390804597701152</v>
      </c>
    </row>
    <row r="20" spans="2:29" s="112" customFormat="1" ht="18" customHeight="1" x14ac:dyDescent="0.2">
      <c r="B20" s="51" t="s">
        <v>18</v>
      </c>
      <c r="C20" s="68" t="s">
        <v>18</v>
      </c>
      <c r="D20" s="50">
        <v>5.75</v>
      </c>
      <c r="E20" s="50">
        <v>6</v>
      </c>
      <c r="F20" s="50">
        <v>6.26</v>
      </c>
      <c r="G20" s="50">
        <v>6.61</v>
      </c>
      <c r="H20" s="50">
        <v>7.1</v>
      </c>
      <c r="I20" s="50">
        <v>7.26</v>
      </c>
      <c r="J20" s="50">
        <v>8.42</v>
      </c>
      <c r="K20" s="50">
        <v>7.92</v>
      </c>
      <c r="L20" s="50">
        <v>7.66</v>
      </c>
      <c r="M20" s="50">
        <v>8.0399999999999991</v>
      </c>
      <c r="O20" s="139"/>
      <c r="P20" s="25" t="s">
        <v>16</v>
      </c>
      <c r="Q20" s="115"/>
      <c r="R20" s="82">
        <f t="shared" ref="R20:AA20" ca="1" si="7">D19*OFFSET(T$109,MATCH($AC$1,$Q$109:$Q$110,0)-1,0)</f>
        <v>1269</v>
      </c>
      <c r="S20" s="82">
        <f t="shared" ca="1" si="7"/>
        <v>1326</v>
      </c>
      <c r="T20" s="82">
        <f t="shared" ca="1" si="7"/>
        <v>1332</v>
      </c>
      <c r="U20" s="82">
        <f t="shared" ca="1" si="7"/>
        <v>1535</v>
      </c>
      <c r="V20" s="82">
        <f t="shared" ca="1" si="7"/>
        <v>1371</v>
      </c>
      <c r="W20" s="82">
        <f t="shared" ca="1" si="7"/>
        <v>1260</v>
      </c>
      <c r="X20" s="82">
        <f t="shared" ca="1" si="7"/>
        <v>1188</v>
      </c>
      <c r="Y20" s="82">
        <f t="shared" ca="1" si="7"/>
        <v>1134</v>
      </c>
      <c r="Z20" s="82">
        <f t="shared" ca="1" si="7"/>
        <v>1362</v>
      </c>
      <c r="AA20" s="88">
        <f t="shared" ca="1" si="7"/>
        <v>1334</v>
      </c>
      <c r="AB20" s="79">
        <f t="shared" ca="1" si="1"/>
        <v>5.1221434200157602E-2</v>
      </c>
      <c r="AC20" s="79">
        <f t="shared" ca="1" si="2"/>
        <v>5.873015873015873E-2</v>
      </c>
    </row>
    <row r="21" spans="2:29" s="112" customFormat="1" ht="18" customHeight="1" x14ac:dyDescent="0.2">
      <c r="B21" s="51" t="s">
        <v>19</v>
      </c>
      <c r="C21" s="68" t="s">
        <v>19</v>
      </c>
      <c r="D21" s="50">
        <v>7.3</v>
      </c>
      <c r="E21" s="50">
        <v>7.96</v>
      </c>
      <c r="F21" s="50">
        <v>8.33</v>
      </c>
      <c r="G21" s="50">
        <v>10.14</v>
      </c>
      <c r="H21" s="50">
        <v>9.73</v>
      </c>
      <c r="I21" s="50">
        <v>9.14</v>
      </c>
      <c r="J21" s="50">
        <v>10.01</v>
      </c>
      <c r="K21" s="50">
        <v>8.98</v>
      </c>
      <c r="L21" s="50">
        <v>10.44</v>
      </c>
      <c r="M21" s="50">
        <v>10.72</v>
      </c>
      <c r="O21" s="140" t="s">
        <v>17</v>
      </c>
      <c r="P21" s="19" t="s">
        <v>18</v>
      </c>
      <c r="Q21" s="114"/>
      <c r="R21" s="83">
        <f t="shared" ref="R21:AA21" si="8">D20</f>
        <v>5.75</v>
      </c>
      <c r="S21" s="83">
        <f t="shared" si="8"/>
        <v>6</v>
      </c>
      <c r="T21" s="83">
        <f t="shared" si="8"/>
        <v>6.26</v>
      </c>
      <c r="U21" s="83">
        <f t="shared" si="8"/>
        <v>6.61</v>
      </c>
      <c r="V21" s="83">
        <f t="shared" si="8"/>
        <v>7.1</v>
      </c>
      <c r="W21" s="83">
        <f t="shared" si="8"/>
        <v>7.26</v>
      </c>
      <c r="X21" s="83">
        <f t="shared" si="8"/>
        <v>8.42</v>
      </c>
      <c r="Y21" s="83">
        <f t="shared" si="8"/>
        <v>7.92</v>
      </c>
      <c r="Z21" s="83">
        <f t="shared" si="8"/>
        <v>7.66</v>
      </c>
      <c r="AA21" s="29">
        <f t="shared" si="8"/>
        <v>8.0399999999999991</v>
      </c>
      <c r="AB21" s="94">
        <f t="shared" si="1"/>
        <v>0.39826086956521722</v>
      </c>
      <c r="AC21" s="94">
        <f t="shared" si="2"/>
        <v>0.10743801652892554</v>
      </c>
    </row>
    <row r="22" spans="2:29" s="112" customFormat="1" ht="18" customHeight="1" x14ac:dyDescent="0.2">
      <c r="B22" s="51" t="s">
        <v>55</v>
      </c>
      <c r="C22" s="68" t="s">
        <v>55</v>
      </c>
      <c r="D22" s="50">
        <v>6.52</v>
      </c>
      <c r="E22" s="50">
        <v>6.62</v>
      </c>
      <c r="F22" s="50">
        <v>6.95</v>
      </c>
      <c r="G22" s="50">
        <v>8.42</v>
      </c>
      <c r="H22" s="50">
        <v>8.18</v>
      </c>
      <c r="I22" s="50">
        <v>7.85</v>
      </c>
      <c r="J22" s="50">
        <v>7.67</v>
      </c>
      <c r="K22" s="50">
        <v>7.31</v>
      </c>
      <c r="L22" s="50">
        <v>7.84</v>
      </c>
      <c r="M22" s="50">
        <v>8.33</v>
      </c>
      <c r="O22" s="140"/>
      <c r="P22" s="22" t="s">
        <v>19</v>
      </c>
      <c r="Q22" s="114"/>
      <c r="R22" s="81">
        <f t="shared" ref="R22:R37" ca="1" si="9">D21*OFFSET(T$109,MATCH($AC$1,$Q$109:$Q$110,0)-1,0)</f>
        <v>7.3</v>
      </c>
      <c r="S22" s="81">
        <f t="shared" ref="S22:S37" ca="1" si="10">E21*OFFSET(U$109,MATCH($AC$1,$Q$109:$Q$110,0)-1,0)</f>
        <v>7.96</v>
      </c>
      <c r="T22" s="81">
        <f t="shared" ref="T22:T37" ca="1" si="11">F21*OFFSET(V$109,MATCH($AC$1,$Q$109:$Q$110,0)-1,0)</f>
        <v>8.33</v>
      </c>
      <c r="U22" s="81">
        <f t="shared" ref="U22:U37" ca="1" si="12">G21*OFFSET(W$109,MATCH($AC$1,$Q$109:$Q$110,0)-1,0)</f>
        <v>10.14</v>
      </c>
      <c r="V22" s="81">
        <f t="shared" ref="V22:V37" ca="1" si="13">H21*OFFSET(X$109,MATCH($AC$1,$Q$109:$Q$110,0)-1,0)</f>
        <v>9.73</v>
      </c>
      <c r="W22" s="81">
        <f t="shared" ref="W22:W37" ca="1" si="14">I21*OFFSET(Y$109,MATCH($AC$1,$Q$109:$Q$110,0)-1,0)</f>
        <v>9.14</v>
      </c>
      <c r="X22" s="81">
        <f t="shared" ref="X22:X37" ca="1" si="15">J21*OFFSET(Z$109,MATCH($AC$1,$Q$109:$Q$110,0)-1,0)</f>
        <v>10.01</v>
      </c>
      <c r="Y22" s="81">
        <f t="shared" ref="Y22:Y37" ca="1" si="16">K21*OFFSET(AA$109,MATCH($AC$1,$Q$109:$Q$110,0)-1,0)</f>
        <v>8.98</v>
      </c>
      <c r="Z22" s="81">
        <f t="shared" ref="Z22:Z37" ca="1" si="17">L21*OFFSET(AB$109,MATCH($AC$1,$Q$109:$Q$110,0)-1,0)</f>
        <v>10.44</v>
      </c>
      <c r="AA22" s="24">
        <f t="shared" ref="AA22:AA37" ca="1" si="18">M21*OFFSET(AC$109,MATCH($AC$1,$Q$109:$Q$110,0)-1,0)</f>
        <v>10.72</v>
      </c>
      <c r="AB22" s="76">
        <f t="shared" ca="1" si="1"/>
        <v>0.46849315068493164</v>
      </c>
      <c r="AC22" s="76">
        <f t="shared" ca="1" si="2"/>
        <v>0.17286652078774617</v>
      </c>
    </row>
    <row r="23" spans="2:29" s="112" customFormat="1" ht="18" customHeight="1" x14ac:dyDescent="0.2">
      <c r="B23" s="51" t="s">
        <v>20</v>
      </c>
      <c r="C23" s="68" t="s">
        <v>20</v>
      </c>
      <c r="D23" s="50">
        <v>1.02</v>
      </c>
      <c r="E23" s="50">
        <v>1.58</v>
      </c>
      <c r="F23" s="50">
        <v>1.65</v>
      </c>
      <c r="G23" s="50">
        <v>1.99</v>
      </c>
      <c r="H23" s="50">
        <v>1.93</v>
      </c>
      <c r="I23" s="50">
        <v>1.73</v>
      </c>
      <c r="J23" s="50">
        <v>2.76</v>
      </c>
      <c r="K23" s="50">
        <v>2.02</v>
      </c>
      <c r="L23" s="50">
        <v>2.95</v>
      </c>
      <c r="M23" s="50">
        <v>2.79</v>
      </c>
      <c r="O23" s="140"/>
      <c r="P23" s="22" t="s">
        <v>73</v>
      </c>
      <c r="Q23" s="114"/>
      <c r="R23" s="81">
        <f t="shared" ca="1" si="9"/>
        <v>6.52</v>
      </c>
      <c r="S23" s="81">
        <f t="shared" ca="1" si="10"/>
        <v>6.62</v>
      </c>
      <c r="T23" s="81">
        <f t="shared" ca="1" si="11"/>
        <v>6.95</v>
      </c>
      <c r="U23" s="81">
        <f t="shared" ca="1" si="12"/>
        <v>8.42</v>
      </c>
      <c r="V23" s="81">
        <f t="shared" ca="1" si="13"/>
        <v>8.18</v>
      </c>
      <c r="W23" s="81">
        <f t="shared" ca="1" si="14"/>
        <v>7.85</v>
      </c>
      <c r="X23" s="81">
        <f t="shared" ca="1" si="15"/>
        <v>7.67</v>
      </c>
      <c r="Y23" s="81">
        <f t="shared" ca="1" si="16"/>
        <v>7.31</v>
      </c>
      <c r="Z23" s="81">
        <f t="shared" ca="1" si="17"/>
        <v>7.84</v>
      </c>
      <c r="AA23" s="24">
        <f t="shared" ca="1" si="18"/>
        <v>8.33</v>
      </c>
      <c r="AB23" s="76">
        <f t="shared" ca="1" si="1"/>
        <v>0.2776073619631903</v>
      </c>
      <c r="AC23" s="76">
        <f t="shared" ca="1" si="2"/>
        <v>6.114649681528668E-2</v>
      </c>
    </row>
    <row r="24" spans="2:29" s="112" customFormat="1" ht="18" customHeight="1" x14ac:dyDescent="0.2">
      <c r="B24" s="51" t="s">
        <v>56</v>
      </c>
      <c r="C24" s="68" t="s">
        <v>56</v>
      </c>
      <c r="D24" s="49">
        <v>85.4</v>
      </c>
      <c r="E24" s="49">
        <v>83.2</v>
      </c>
      <c r="F24" s="49">
        <v>89.7</v>
      </c>
      <c r="G24" s="49">
        <v>104.4</v>
      </c>
      <c r="H24" s="49">
        <v>102.3</v>
      </c>
      <c r="I24" s="49">
        <v>102.9</v>
      </c>
      <c r="J24" s="49">
        <v>118.6</v>
      </c>
      <c r="K24" s="49">
        <v>100.1</v>
      </c>
      <c r="L24" s="49">
        <v>108.9</v>
      </c>
      <c r="M24" s="49">
        <v>115.1</v>
      </c>
      <c r="O24" s="140"/>
      <c r="P24" s="22" t="s">
        <v>20</v>
      </c>
      <c r="Q24" s="114"/>
      <c r="R24" s="81">
        <f t="shared" ca="1" si="9"/>
        <v>1.02</v>
      </c>
      <c r="S24" s="81">
        <f t="shared" ca="1" si="10"/>
        <v>1.58</v>
      </c>
      <c r="T24" s="81">
        <f t="shared" ca="1" si="11"/>
        <v>1.65</v>
      </c>
      <c r="U24" s="81">
        <f t="shared" ca="1" si="12"/>
        <v>1.99</v>
      </c>
      <c r="V24" s="81">
        <f t="shared" ca="1" si="13"/>
        <v>1.93</v>
      </c>
      <c r="W24" s="81">
        <f t="shared" ca="1" si="14"/>
        <v>1.73</v>
      </c>
      <c r="X24" s="81">
        <f t="shared" ca="1" si="15"/>
        <v>2.76</v>
      </c>
      <c r="Y24" s="81">
        <f t="shared" ca="1" si="16"/>
        <v>2.02</v>
      </c>
      <c r="Z24" s="81">
        <f t="shared" ca="1" si="17"/>
        <v>2.95</v>
      </c>
      <c r="AA24" s="24">
        <f t="shared" ca="1" si="18"/>
        <v>2.79</v>
      </c>
      <c r="AB24" s="76">
        <f t="shared" ca="1" si="1"/>
        <v>1.7352941176470589</v>
      </c>
      <c r="AC24" s="76">
        <f t="shared" ca="1" si="2"/>
        <v>0.61271676300578037</v>
      </c>
    </row>
    <row r="25" spans="2:29" s="112" customFormat="1" ht="18" customHeight="1" x14ac:dyDescent="0.2">
      <c r="B25" s="51" t="s">
        <v>22</v>
      </c>
      <c r="C25" s="68" t="s">
        <v>22</v>
      </c>
      <c r="D25" s="49">
        <v>11.9</v>
      </c>
      <c r="E25" s="49">
        <v>16.5</v>
      </c>
      <c r="F25" s="49">
        <v>17.7</v>
      </c>
      <c r="G25" s="49">
        <v>20.5</v>
      </c>
      <c r="H25" s="49">
        <v>20.3</v>
      </c>
      <c r="I25" s="49">
        <v>19.5</v>
      </c>
      <c r="J25" s="49">
        <v>32.700000000000003</v>
      </c>
      <c r="K25" s="49">
        <v>22.5</v>
      </c>
      <c r="L25" s="49">
        <v>30.7</v>
      </c>
      <c r="M25" s="49">
        <v>30</v>
      </c>
      <c r="O25" s="140"/>
      <c r="P25" s="22" t="s">
        <v>21</v>
      </c>
      <c r="Q25" s="114"/>
      <c r="R25" s="78">
        <f t="shared" ca="1" si="9"/>
        <v>85.4</v>
      </c>
      <c r="S25" s="78">
        <f t="shared" ca="1" si="10"/>
        <v>83.2</v>
      </c>
      <c r="T25" s="78">
        <f t="shared" ca="1" si="11"/>
        <v>89.7</v>
      </c>
      <c r="U25" s="78">
        <f t="shared" ca="1" si="12"/>
        <v>104.4</v>
      </c>
      <c r="V25" s="78">
        <f t="shared" ca="1" si="13"/>
        <v>102.3</v>
      </c>
      <c r="W25" s="78">
        <f t="shared" ca="1" si="14"/>
        <v>102.9</v>
      </c>
      <c r="X25" s="78">
        <f t="shared" ca="1" si="15"/>
        <v>118.6</v>
      </c>
      <c r="Y25" s="78">
        <f t="shared" ca="1" si="16"/>
        <v>100.1</v>
      </c>
      <c r="Z25" s="78">
        <f t="shared" ca="1" si="17"/>
        <v>108.9</v>
      </c>
      <c r="AA25" s="87">
        <f t="shared" ca="1" si="18"/>
        <v>115.1</v>
      </c>
      <c r="AB25" s="76">
        <f t="shared" ca="1" si="1"/>
        <v>0.34777517564402793</v>
      </c>
      <c r="AC25" s="76">
        <f t="shared" ca="1" si="2"/>
        <v>0.11856171039844497</v>
      </c>
    </row>
    <row r="26" spans="2:29" s="112" customFormat="1" ht="18" customHeight="1" x14ac:dyDescent="0.2">
      <c r="B26" s="51" t="s">
        <v>57</v>
      </c>
      <c r="C26" s="68" t="s">
        <v>57</v>
      </c>
      <c r="D26" s="49">
        <v>239</v>
      </c>
      <c r="E26" s="49">
        <v>262.7</v>
      </c>
      <c r="F26" s="49">
        <v>273.2</v>
      </c>
      <c r="G26" s="49">
        <v>299.8</v>
      </c>
      <c r="H26" s="49">
        <v>286.3</v>
      </c>
      <c r="I26" s="49">
        <v>271.39999999999998</v>
      </c>
      <c r="J26" s="49">
        <v>305.89999999999998</v>
      </c>
      <c r="K26" s="49">
        <v>281.2</v>
      </c>
      <c r="L26" s="49">
        <v>324.60000000000002</v>
      </c>
      <c r="M26" s="49">
        <v>319.60000000000002</v>
      </c>
      <c r="O26" s="141"/>
      <c r="P26" s="22" t="s">
        <v>22</v>
      </c>
      <c r="Q26" s="115"/>
      <c r="R26" s="81">
        <f t="shared" ca="1" si="9"/>
        <v>11.9</v>
      </c>
      <c r="S26" s="81">
        <f t="shared" ca="1" si="10"/>
        <v>16.5</v>
      </c>
      <c r="T26" s="81">
        <f t="shared" ca="1" si="11"/>
        <v>17.7</v>
      </c>
      <c r="U26" s="81">
        <f t="shared" ca="1" si="12"/>
        <v>20.5</v>
      </c>
      <c r="V26" s="81">
        <f t="shared" ca="1" si="13"/>
        <v>20.3</v>
      </c>
      <c r="W26" s="81">
        <f t="shared" ca="1" si="14"/>
        <v>19.5</v>
      </c>
      <c r="X26" s="81">
        <f t="shared" ca="1" si="15"/>
        <v>32.700000000000003</v>
      </c>
      <c r="Y26" s="81">
        <f t="shared" ca="1" si="16"/>
        <v>22.5</v>
      </c>
      <c r="Z26" s="81">
        <f t="shared" ca="1" si="17"/>
        <v>30.7</v>
      </c>
      <c r="AA26" s="24">
        <f t="shared" ca="1" si="18"/>
        <v>30</v>
      </c>
      <c r="AB26" s="79">
        <f t="shared" ca="1" si="1"/>
        <v>1.5210084033613447</v>
      </c>
      <c r="AC26" s="79">
        <f t="shared" ca="1" si="2"/>
        <v>0.53846153846153844</v>
      </c>
    </row>
    <row r="27" spans="2:29" s="112" customFormat="1" ht="18" customHeight="1" x14ac:dyDescent="0.2">
      <c r="B27" s="51" t="s">
        <v>58</v>
      </c>
      <c r="C27" s="68" t="s">
        <v>58</v>
      </c>
      <c r="D27" s="49">
        <v>7.7</v>
      </c>
      <c r="E27" s="49">
        <v>8</v>
      </c>
      <c r="F27" s="49">
        <v>8.6</v>
      </c>
      <c r="G27" s="49">
        <v>7.9</v>
      </c>
      <c r="H27" s="49">
        <v>11.3</v>
      </c>
      <c r="I27" s="49">
        <v>13.1</v>
      </c>
      <c r="J27" s="49">
        <v>13.1</v>
      </c>
      <c r="K27" s="49">
        <v>10.9</v>
      </c>
      <c r="L27" s="49">
        <v>10.7</v>
      </c>
      <c r="M27" s="49">
        <v>11.9</v>
      </c>
      <c r="O27" s="142" t="s">
        <v>23</v>
      </c>
      <c r="P27" s="19" t="s">
        <v>13</v>
      </c>
      <c r="Q27" s="114"/>
      <c r="R27" s="80">
        <f t="shared" ca="1" si="9"/>
        <v>239</v>
      </c>
      <c r="S27" s="80">
        <f t="shared" ca="1" si="10"/>
        <v>262.7</v>
      </c>
      <c r="T27" s="80">
        <f t="shared" ca="1" si="11"/>
        <v>273.2</v>
      </c>
      <c r="U27" s="80">
        <f t="shared" ca="1" si="12"/>
        <v>299.8</v>
      </c>
      <c r="V27" s="80">
        <f t="shared" ca="1" si="13"/>
        <v>286.3</v>
      </c>
      <c r="W27" s="80">
        <f t="shared" ca="1" si="14"/>
        <v>271.39999999999998</v>
      </c>
      <c r="X27" s="80">
        <f t="shared" ca="1" si="15"/>
        <v>305.89999999999998</v>
      </c>
      <c r="Y27" s="80">
        <f t="shared" ca="1" si="16"/>
        <v>281.2</v>
      </c>
      <c r="Z27" s="80">
        <f t="shared" ca="1" si="17"/>
        <v>324.60000000000002</v>
      </c>
      <c r="AA27" s="21">
        <f t="shared" ca="1" si="18"/>
        <v>319.60000000000002</v>
      </c>
      <c r="AB27" s="76">
        <f t="shared" ca="1" si="1"/>
        <v>0.33723849372384945</v>
      </c>
      <c r="AC27" s="76">
        <f t="shared" ca="1" si="2"/>
        <v>0.17759764185703777</v>
      </c>
    </row>
    <row r="28" spans="2:29" s="112" customFormat="1" ht="18" customHeight="1" x14ac:dyDescent="0.2">
      <c r="B28" s="51" t="s">
        <v>59</v>
      </c>
      <c r="C28" s="68" t="s">
        <v>59</v>
      </c>
      <c r="D28" s="49">
        <v>246.7</v>
      </c>
      <c r="E28" s="49">
        <v>270.7</v>
      </c>
      <c r="F28" s="49">
        <v>281.8</v>
      </c>
      <c r="G28" s="49">
        <v>307.7</v>
      </c>
      <c r="H28" s="49">
        <v>297.60000000000002</v>
      </c>
      <c r="I28" s="49">
        <v>284.5</v>
      </c>
      <c r="J28" s="49">
        <v>319</v>
      </c>
      <c r="K28" s="49">
        <v>292.2</v>
      </c>
      <c r="L28" s="49">
        <v>335.2</v>
      </c>
      <c r="M28" s="49">
        <v>331.4</v>
      </c>
      <c r="O28" s="143"/>
      <c r="P28" s="22" t="s">
        <v>24</v>
      </c>
      <c r="Q28" s="114"/>
      <c r="R28" s="78">
        <f t="shared" ca="1" si="9"/>
        <v>7.7</v>
      </c>
      <c r="S28" s="78">
        <f t="shared" ca="1" si="10"/>
        <v>8</v>
      </c>
      <c r="T28" s="78">
        <f t="shared" ca="1" si="11"/>
        <v>8.6</v>
      </c>
      <c r="U28" s="78">
        <f t="shared" ca="1" si="12"/>
        <v>7.9</v>
      </c>
      <c r="V28" s="78">
        <f t="shared" ca="1" si="13"/>
        <v>11.3</v>
      </c>
      <c r="W28" s="78">
        <f t="shared" ca="1" si="14"/>
        <v>13.1</v>
      </c>
      <c r="X28" s="78">
        <f t="shared" ca="1" si="15"/>
        <v>13.1</v>
      </c>
      <c r="Y28" s="78">
        <f t="shared" ca="1" si="16"/>
        <v>10.9</v>
      </c>
      <c r="Z28" s="78">
        <f t="shared" ca="1" si="17"/>
        <v>10.7</v>
      </c>
      <c r="AA28" s="87">
        <f t="shared" ca="1" si="18"/>
        <v>11.9</v>
      </c>
      <c r="AB28" s="76">
        <f t="shared" ca="1" si="1"/>
        <v>0.54545454545454541</v>
      </c>
      <c r="AC28" s="76">
        <f t="shared" ca="1" si="2"/>
        <v>-9.1603053435114448E-2</v>
      </c>
    </row>
    <row r="29" spans="2:29" s="112" customFormat="1" ht="18" customHeight="1" x14ac:dyDescent="0.2">
      <c r="B29" s="51" t="s">
        <v>60</v>
      </c>
      <c r="C29" s="68" t="s">
        <v>60</v>
      </c>
      <c r="D29" s="49">
        <v>55.3</v>
      </c>
      <c r="E29" s="49">
        <v>38.6</v>
      </c>
      <c r="F29" s="49">
        <v>48.3</v>
      </c>
      <c r="G29" s="49">
        <v>55.9</v>
      </c>
      <c r="H29" s="49">
        <v>56.9</v>
      </c>
      <c r="I29" s="49">
        <v>54.7</v>
      </c>
      <c r="J29" s="49">
        <v>50</v>
      </c>
      <c r="K29" s="49">
        <v>35.4</v>
      </c>
      <c r="L29" s="49">
        <v>32.700000000000003</v>
      </c>
      <c r="M29" s="49">
        <v>38.9</v>
      </c>
      <c r="O29" s="143"/>
      <c r="P29" s="30" t="s">
        <v>25</v>
      </c>
      <c r="Q29" s="114"/>
      <c r="R29" s="84">
        <f t="shared" ca="1" si="9"/>
        <v>246.7</v>
      </c>
      <c r="S29" s="84">
        <f t="shared" ca="1" si="10"/>
        <v>270.7</v>
      </c>
      <c r="T29" s="84">
        <f t="shared" ca="1" si="11"/>
        <v>281.8</v>
      </c>
      <c r="U29" s="84">
        <f t="shared" ca="1" si="12"/>
        <v>307.7</v>
      </c>
      <c r="V29" s="84">
        <f t="shared" ca="1" si="13"/>
        <v>297.60000000000002</v>
      </c>
      <c r="W29" s="84">
        <f t="shared" ca="1" si="14"/>
        <v>284.5</v>
      </c>
      <c r="X29" s="84">
        <f t="shared" ca="1" si="15"/>
        <v>319</v>
      </c>
      <c r="Y29" s="84">
        <f t="shared" ca="1" si="16"/>
        <v>292.2</v>
      </c>
      <c r="Z29" s="84">
        <f t="shared" ca="1" si="17"/>
        <v>335.2</v>
      </c>
      <c r="AA29" s="32">
        <f t="shared" ca="1" si="18"/>
        <v>331.4</v>
      </c>
      <c r="AB29" s="33">
        <f t="shared" ca="1" si="1"/>
        <v>0.34333198216457234</v>
      </c>
      <c r="AC29" s="33">
        <f t="shared" ca="1" si="2"/>
        <v>0.16485061511423543</v>
      </c>
    </row>
    <row r="30" spans="2:29" s="112" customFormat="1" ht="18" customHeight="1" x14ac:dyDescent="0.2">
      <c r="B30" s="51" t="s">
        <v>61</v>
      </c>
      <c r="C30" s="68" t="s">
        <v>61</v>
      </c>
      <c r="D30" s="49">
        <v>60.9</v>
      </c>
      <c r="E30" s="49">
        <v>67.900000000000006</v>
      </c>
      <c r="F30" s="49">
        <v>62.8</v>
      </c>
      <c r="G30" s="49">
        <v>67.099999999999994</v>
      </c>
      <c r="H30" s="49">
        <v>67.099999999999994</v>
      </c>
      <c r="I30" s="49">
        <v>61.7</v>
      </c>
      <c r="J30" s="49">
        <v>72.599999999999994</v>
      </c>
      <c r="K30" s="49">
        <v>71.400000000000006</v>
      </c>
      <c r="L30" s="49">
        <v>81.400000000000006</v>
      </c>
      <c r="M30" s="49">
        <v>78.3</v>
      </c>
      <c r="O30" s="143"/>
      <c r="P30" s="22" t="s">
        <v>26</v>
      </c>
      <c r="Q30" s="114"/>
      <c r="R30" s="78">
        <f t="shared" ca="1" si="9"/>
        <v>55.3</v>
      </c>
      <c r="S30" s="78">
        <f t="shared" ca="1" si="10"/>
        <v>38.6</v>
      </c>
      <c r="T30" s="78">
        <f t="shared" ca="1" si="11"/>
        <v>48.3</v>
      </c>
      <c r="U30" s="78">
        <f t="shared" ca="1" si="12"/>
        <v>55.9</v>
      </c>
      <c r="V30" s="78">
        <f t="shared" ca="1" si="13"/>
        <v>56.9</v>
      </c>
      <c r="W30" s="78">
        <f t="shared" ca="1" si="14"/>
        <v>54.7</v>
      </c>
      <c r="X30" s="78">
        <f t="shared" ca="1" si="15"/>
        <v>50</v>
      </c>
      <c r="Y30" s="78">
        <f t="shared" ca="1" si="16"/>
        <v>35.4</v>
      </c>
      <c r="Z30" s="78">
        <f t="shared" ca="1" si="17"/>
        <v>32.700000000000003</v>
      </c>
      <c r="AA30" s="87">
        <f t="shared" ca="1" si="18"/>
        <v>38.9</v>
      </c>
      <c r="AB30" s="76">
        <f t="shared" ca="1" si="1"/>
        <v>-0.29656419529837252</v>
      </c>
      <c r="AC30" s="76">
        <f t="shared" ca="1" si="2"/>
        <v>-0.28884826325411339</v>
      </c>
    </row>
    <row r="31" spans="2:29" s="112" customFormat="1" ht="18" customHeight="1" x14ac:dyDescent="0.2">
      <c r="B31" s="51" t="s">
        <v>62</v>
      </c>
      <c r="C31" s="68" t="s">
        <v>62</v>
      </c>
      <c r="D31" s="49">
        <v>42.2</v>
      </c>
      <c r="E31" s="49">
        <v>48.8</v>
      </c>
      <c r="F31" s="49">
        <v>45.2</v>
      </c>
      <c r="G31" s="49">
        <v>53</v>
      </c>
      <c r="H31" s="49">
        <v>49.5</v>
      </c>
      <c r="I31" s="49">
        <v>50.1</v>
      </c>
      <c r="J31" s="49">
        <v>50.9</v>
      </c>
      <c r="K31" s="49">
        <v>61.1</v>
      </c>
      <c r="L31" s="49">
        <v>64.8</v>
      </c>
      <c r="M31" s="49">
        <v>66.3</v>
      </c>
      <c r="O31" s="143"/>
      <c r="P31" s="22" t="s">
        <v>27</v>
      </c>
      <c r="Q31" s="114"/>
      <c r="R31" s="78">
        <f t="shared" ca="1" si="9"/>
        <v>60.9</v>
      </c>
      <c r="S31" s="78">
        <f t="shared" ca="1" si="10"/>
        <v>67.900000000000006</v>
      </c>
      <c r="T31" s="78">
        <f t="shared" ca="1" si="11"/>
        <v>62.8</v>
      </c>
      <c r="U31" s="78">
        <f t="shared" ca="1" si="12"/>
        <v>67.099999999999994</v>
      </c>
      <c r="V31" s="78">
        <f t="shared" ca="1" si="13"/>
        <v>67.099999999999994</v>
      </c>
      <c r="W31" s="78">
        <f t="shared" ca="1" si="14"/>
        <v>61.7</v>
      </c>
      <c r="X31" s="78">
        <f t="shared" ca="1" si="15"/>
        <v>72.599999999999994</v>
      </c>
      <c r="Y31" s="78">
        <f t="shared" ca="1" si="16"/>
        <v>71.400000000000006</v>
      </c>
      <c r="Z31" s="78">
        <f t="shared" ca="1" si="17"/>
        <v>81.400000000000006</v>
      </c>
      <c r="AA31" s="87">
        <f t="shared" ca="1" si="18"/>
        <v>78.3</v>
      </c>
      <c r="AB31" s="76">
        <f t="shared" ca="1" si="1"/>
        <v>0.2857142857142857</v>
      </c>
      <c r="AC31" s="76">
        <f t="shared" ca="1" si="2"/>
        <v>0.26904376012965953</v>
      </c>
    </row>
    <row r="32" spans="2:29" s="112" customFormat="1" ht="18" customHeight="1" x14ac:dyDescent="0.2">
      <c r="B32" s="51" t="s">
        <v>63</v>
      </c>
      <c r="C32" s="68" t="s">
        <v>63</v>
      </c>
      <c r="D32" s="49">
        <v>158.4</v>
      </c>
      <c r="E32" s="49">
        <v>155.30000000000001</v>
      </c>
      <c r="F32" s="49">
        <v>156.30000000000001</v>
      </c>
      <c r="G32" s="49">
        <v>176.1</v>
      </c>
      <c r="H32" s="49">
        <v>173.5</v>
      </c>
      <c r="I32" s="49">
        <v>166.5</v>
      </c>
      <c r="J32" s="49">
        <v>173.5</v>
      </c>
      <c r="K32" s="49">
        <v>167.9</v>
      </c>
      <c r="L32" s="49">
        <v>178.8</v>
      </c>
      <c r="M32" s="49">
        <v>183.5</v>
      </c>
      <c r="O32" s="143"/>
      <c r="P32" s="22" t="s">
        <v>28</v>
      </c>
      <c r="Q32" s="114"/>
      <c r="R32" s="78">
        <f t="shared" ca="1" si="9"/>
        <v>42.2</v>
      </c>
      <c r="S32" s="78">
        <f t="shared" ca="1" si="10"/>
        <v>48.8</v>
      </c>
      <c r="T32" s="78">
        <f t="shared" ca="1" si="11"/>
        <v>45.2</v>
      </c>
      <c r="U32" s="78">
        <f t="shared" ca="1" si="12"/>
        <v>53</v>
      </c>
      <c r="V32" s="78">
        <f t="shared" ca="1" si="13"/>
        <v>49.5</v>
      </c>
      <c r="W32" s="78">
        <f t="shared" ca="1" si="14"/>
        <v>50.1</v>
      </c>
      <c r="X32" s="78">
        <f t="shared" ca="1" si="15"/>
        <v>50.9</v>
      </c>
      <c r="Y32" s="78">
        <f t="shared" ca="1" si="16"/>
        <v>61.1</v>
      </c>
      <c r="Z32" s="78">
        <f t="shared" ca="1" si="17"/>
        <v>64.8</v>
      </c>
      <c r="AA32" s="87">
        <f t="shared" ca="1" si="18"/>
        <v>66.3</v>
      </c>
      <c r="AB32" s="76">
        <f t="shared" ca="1" si="1"/>
        <v>0.57109004739336477</v>
      </c>
      <c r="AC32" s="76">
        <f t="shared" ca="1" si="2"/>
        <v>0.32335329341317354</v>
      </c>
    </row>
    <row r="33" spans="2:29" s="112" customFormat="1" ht="18" customHeight="1" x14ac:dyDescent="0.2">
      <c r="B33" s="51" t="s">
        <v>64</v>
      </c>
      <c r="C33" s="68" t="s">
        <v>64</v>
      </c>
      <c r="D33" s="49">
        <v>55</v>
      </c>
      <c r="E33" s="49">
        <v>63.1</v>
      </c>
      <c r="F33" s="49">
        <v>71.5</v>
      </c>
      <c r="G33" s="49">
        <v>72.900000000000006</v>
      </c>
      <c r="H33" s="49">
        <v>67.2</v>
      </c>
      <c r="I33" s="49">
        <v>66.599999999999994</v>
      </c>
      <c r="J33" s="49">
        <v>61.1</v>
      </c>
      <c r="K33" s="49">
        <v>61</v>
      </c>
      <c r="L33" s="49">
        <v>64.900000000000006</v>
      </c>
      <c r="M33" s="49">
        <v>64.599999999999994</v>
      </c>
      <c r="O33" s="143"/>
      <c r="P33" s="22" t="s">
        <v>29</v>
      </c>
      <c r="Q33" s="114"/>
      <c r="R33" s="78">
        <f t="shared" ca="1" si="9"/>
        <v>158.4</v>
      </c>
      <c r="S33" s="78">
        <f t="shared" ca="1" si="10"/>
        <v>155.30000000000001</v>
      </c>
      <c r="T33" s="78">
        <f t="shared" ca="1" si="11"/>
        <v>156.30000000000001</v>
      </c>
      <c r="U33" s="78">
        <f t="shared" ca="1" si="12"/>
        <v>176.1</v>
      </c>
      <c r="V33" s="78">
        <f t="shared" ca="1" si="13"/>
        <v>173.5</v>
      </c>
      <c r="W33" s="78">
        <f t="shared" ca="1" si="14"/>
        <v>166.5</v>
      </c>
      <c r="X33" s="78">
        <f t="shared" ca="1" si="15"/>
        <v>173.5</v>
      </c>
      <c r="Y33" s="78">
        <f t="shared" ca="1" si="16"/>
        <v>167.9</v>
      </c>
      <c r="Z33" s="78">
        <f t="shared" ca="1" si="17"/>
        <v>178.8</v>
      </c>
      <c r="AA33" s="87">
        <f t="shared" ca="1" si="18"/>
        <v>183.5</v>
      </c>
      <c r="AB33" s="76">
        <f t="shared" ca="1" si="1"/>
        <v>0.15845959595959591</v>
      </c>
      <c r="AC33" s="76">
        <f t="shared" ca="1" si="2"/>
        <v>0.1021021021021021</v>
      </c>
    </row>
    <row r="34" spans="2:29" s="112" customFormat="1" ht="18" customHeight="1" x14ac:dyDescent="0.2">
      <c r="B34" s="51" t="s">
        <v>65</v>
      </c>
      <c r="C34" s="68" t="s">
        <v>65</v>
      </c>
      <c r="D34" s="49">
        <v>213.4</v>
      </c>
      <c r="E34" s="49">
        <v>218.5</v>
      </c>
      <c r="F34" s="49">
        <v>227.8</v>
      </c>
      <c r="G34" s="49">
        <v>248.9</v>
      </c>
      <c r="H34" s="49">
        <v>240.7</v>
      </c>
      <c r="I34" s="49">
        <v>233.1</v>
      </c>
      <c r="J34" s="49">
        <v>234.6</v>
      </c>
      <c r="K34" s="49">
        <v>228.9</v>
      </c>
      <c r="L34" s="49">
        <v>243.7</v>
      </c>
      <c r="M34" s="49">
        <v>248.2</v>
      </c>
      <c r="O34" s="143"/>
      <c r="P34" s="22" t="s">
        <v>30</v>
      </c>
      <c r="Q34" s="114"/>
      <c r="R34" s="78">
        <f t="shared" ca="1" si="9"/>
        <v>55</v>
      </c>
      <c r="S34" s="78">
        <f t="shared" ca="1" si="10"/>
        <v>63.1</v>
      </c>
      <c r="T34" s="78">
        <f t="shared" ca="1" si="11"/>
        <v>71.5</v>
      </c>
      <c r="U34" s="78">
        <f t="shared" ca="1" si="12"/>
        <v>72.900000000000006</v>
      </c>
      <c r="V34" s="78">
        <f t="shared" ca="1" si="13"/>
        <v>67.2</v>
      </c>
      <c r="W34" s="78">
        <f t="shared" ca="1" si="14"/>
        <v>66.599999999999994</v>
      </c>
      <c r="X34" s="78">
        <f t="shared" ca="1" si="15"/>
        <v>61.1</v>
      </c>
      <c r="Y34" s="78">
        <f t="shared" ca="1" si="16"/>
        <v>61</v>
      </c>
      <c r="Z34" s="78">
        <f t="shared" ca="1" si="17"/>
        <v>64.900000000000006</v>
      </c>
      <c r="AA34" s="87">
        <f t="shared" ca="1" si="18"/>
        <v>64.599999999999994</v>
      </c>
      <c r="AB34" s="76">
        <f t="shared" ca="1" si="1"/>
        <v>0.17454545454545445</v>
      </c>
      <c r="AC34" s="76">
        <f t="shared" ca="1" si="2"/>
        <v>-3.0030030030030033E-2</v>
      </c>
    </row>
    <row r="35" spans="2:29" s="112" customFormat="1" ht="18" customHeight="1" x14ac:dyDescent="0.2">
      <c r="B35" s="51" t="s">
        <v>66</v>
      </c>
      <c r="C35" s="68" t="s">
        <v>66</v>
      </c>
      <c r="D35" s="49">
        <v>94.2</v>
      </c>
      <c r="E35" s="49">
        <v>120.1</v>
      </c>
      <c r="F35" s="49">
        <v>116.9</v>
      </c>
      <c r="G35" s="49">
        <v>125.9</v>
      </c>
      <c r="H35" s="49">
        <v>124</v>
      </c>
      <c r="I35" s="49">
        <v>113.1</v>
      </c>
      <c r="J35" s="49">
        <v>157</v>
      </c>
      <c r="K35" s="49">
        <v>134.69999999999999</v>
      </c>
      <c r="L35" s="49">
        <v>172.9</v>
      </c>
      <c r="M35" s="49">
        <v>161.6</v>
      </c>
      <c r="O35" s="143"/>
      <c r="P35" s="22" t="s">
        <v>31</v>
      </c>
      <c r="Q35" s="114"/>
      <c r="R35" s="78">
        <f t="shared" ca="1" si="9"/>
        <v>213.4</v>
      </c>
      <c r="S35" s="78">
        <f t="shared" ca="1" si="10"/>
        <v>218.5</v>
      </c>
      <c r="T35" s="78">
        <f t="shared" ca="1" si="11"/>
        <v>227.8</v>
      </c>
      <c r="U35" s="78">
        <f t="shared" ca="1" si="12"/>
        <v>248.9</v>
      </c>
      <c r="V35" s="78">
        <f t="shared" ca="1" si="13"/>
        <v>240.7</v>
      </c>
      <c r="W35" s="78">
        <f t="shared" ca="1" si="14"/>
        <v>233.1</v>
      </c>
      <c r="X35" s="78">
        <f t="shared" ca="1" si="15"/>
        <v>234.6</v>
      </c>
      <c r="Y35" s="78">
        <f t="shared" ca="1" si="16"/>
        <v>228.9</v>
      </c>
      <c r="Z35" s="78">
        <f t="shared" ca="1" si="17"/>
        <v>243.7</v>
      </c>
      <c r="AA35" s="87">
        <f t="shared" ca="1" si="18"/>
        <v>248.2</v>
      </c>
      <c r="AB35" s="76">
        <f t="shared" ca="1" si="1"/>
        <v>0.16307403936269907</v>
      </c>
      <c r="AC35" s="76">
        <f t="shared" ca="1" si="2"/>
        <v>6.4779064779064754E-2</v>
      </c>
    </row>
    <row r="36" spans="2:29" s="112" customFormat="1" ht="18" customHeight="1" x14ac:dyDescent="0.2">
      <c r="B36" s="51" t="s">
        <v>72</v>
      </c>
      <c r="C36" s="68" t="s">
        <v>72</v>
      </c>
      <c r="D36" s="49">
        <v>33.299999999999997</v>
      </c>
      <c r="E36" s="49">
        <v>52.2</v>
      </c>
      <c r="F36" s="49">
        <v>54.1</v>
      </c>
      <c r="G36" s="49">
        <v>58.8</v>
      </c>
      <c r="H36" s="49">
        <v>56.9</v>
      </c>
      <c r="I36" s="49">
        <v>51.4</v>
      </c>
      <c r="J36" s="49">
        <v>84.4</v>
      </c>
      <c r="K36" s="49">
        <v>63.2</v>
      </c>
      <c r="L36" s="49">
        <v>91.6</v>
      </c>
      <c r="M36" s="49">
        <v>83.3</v>
      </c>
      <c r="O36" s="143"/>
      <c r="P36" s="30" t="s">
        <v>32</v>
      </c>
      <c r="Q36" s="114"/>
      <c r="R36" s="84">
        <f t="shared" ca="1" si="9"/>
        <v>94.2</v>
      </c>
      <c r="S36" s="84">
        <f t="shared" ca="1" si="10"/>
        <v>120.1</v>
      </c>
      <c r="T36" s="84">
        <f t="shared" ca="1" si="11"/>
        <v>116.9</v>
      </c>
      <c r="U36" s="84">
        <f t="shared" ca="1" si="12"/>
        <v>125.9</v>
      </c>
      <c r="V36" s="84">
        <f t="shared" ca="1" si="13"/>
        <v>124</v>
      </c>
      <c r="W36" s="84">
        <f t="shared" ca="1" si="14"/>
        <v>113.1</v>
      </c>
      <c r="X36" s="84">
        <f t="shared" ca="1" si="15"/>
        <v>157</v>
      </c>
      <c r="Y36" s="84">
        <f t="shared" ca="1" si="16"/>
        <v>134.69999999999999</v>
      </c>
      <c r="Z36" s="84">
        <f t="shared" ca="1" si="17"/>
        <v>172.9</v>
      </c>
      <c r="AA36" s="32">
        <f t="shared" ca="1" si="18"/>
        <v>161.6</v>
      </c>
      <c r="AB36" s="33">
        <f t="shared" ca="1" si="1"/>
        <v>0.71549893842887458</v>
      </c>
      <c r="AC36" s="33">
        <f t="shared" ca="1" si="2"/>
        <v>0.42882404951370473</v>
      </c>
    </row>
    <row r="37" spans="2:29" s="112" customFormat="1" ht="18" customHeight="1" x14ac:dyDescent="0.2">
      <c r="B37" s="51" t="s">
        <v>67</v>
      </c>
      <c r="C37" s="68" t="s">
        <v>94</v>
      </c>
      <c r="D37" s="49">
        <v>14.4</v>
      </c>
      <c r="E37" s="49">
        <v>16.7</v>
      </c>
      <c r="F37" s="49">
        <v>16.600000000000001</v>
      </c>
      <c r="G37" s="49">
        <v>15.9</v>
      </c>
      <c r="H37" s="49">
        <v>14.1</v>
      </c>
      <c r="I37" s="49">
        <v>15.2</v>
      </c>
      <c r="J37" s="49">
        <v>15.1</v>
      </c>
      <c r="K37" s="49">
        <v>14.5</v>
      </c>
      <c r="L37" s="49">
        <v>12.5</v>
      </c>
      <c r="M37" s="49"/>
      <c r="O37" s="143"/>
      <c r="P37" s="30" t="s">
        <v>33</v>
      </c>
      <c r="Q37" s="114"/>
      <c r="R37" s="84">
        <f t="shared" ca="1" si="9"/>
        <v>33.299999999999997</v>
      </c>
      <c r="S37" s="84">
        <f t="shared" ca="1" si="10"/>
        <v>52.2</v>
      </c>
      <c r="T37" s="84">
        <f t="shared" ca="1" si="11"/>
        <v>54.1</v>
      </c>
      <c r="U37" s="84">
        <f t="shared" ca="1" si="12"/>
        <v>58.8</v>
      </c>
      <c r="V37" s="84">
        <f t="shared" ca="1" si="13"/>
        <v>56.9</v>
      </c>
      <c r="W37" s="84">
        <f t="shared" ca="1" si="14"/>
        <v>51.4</v>
      </c>
      <c r="X37" s="84">
        <f t="shared" ca="1" si="15"/>
        <v>84.4</v>
      </c>
      <c r="Y37" s="84">
        <f t="shared" ca="1" si="16"/>
        <v>63.2</v>
      </c>
      <c r="Z37" s="84">
        <f t="shared" ca="1" si="17"/>
        <v>91.6</v>
      </c>
      <c r="AA37" s="32">
        <f t="shared" ca="1" si="18"/>
        <v>83.3</v>
      </c>
      <c r="AB37" s="33">
        <f t="shared" ca="1" si="1"/>
        <v>1.5015015015015016</v>
      </c>
      <c r="AC37" s="33">
        <f t="shared" ca="1" si="2"/>
        <v>0.62062256809338523</v>
      </c>
    </row>
    <row r="38" spans="2:29" s="112" customFormat="1" ht="18" customHeight="1" x14ac:dyDescent="0.2">
      <c r="B38" s="51" t="s">
        <v>68</v>
      </c>
      <c r="C38" s="68" t="s">
        <v>68</v>
      </c>
      <c r="D38" s="49">
        <v>5.9</v>
      </c>
      <c r="E38" s="49">
        <v>4.0999999999999996</v>
      </c>
      <c r="F38" s="49">
        <v>4.3</v>
      </c>
      <c r="G38" s="49">
        <v>4.0999999999999996</v>
      </c>
      <c r="H38" s="49">
        <v>4</v>
      </c>
      <c r="I38" s="49">
        <v>4.0999999999999996</v>
      </c>
      <c r="J38" s="49">
        <v>3.8</v>
      </c>
      <c r="K38" s="49">
        <v>3.5</v>
      </c>
      <c r="L38" s="49">
        <v>2.6</v>
      </c>
      <c r="M38" s="49"/>
      <c r="O38" s="143"/>
      <c r="P38" s="22" t="s">
        <v>34</v>
      </c>
      <c r="Q38" s="114"/>
      <c r="R38" s="78">
        <f t="shared" ref="R38:Z39" ca="1" si="19">D37*OFFSET(T$109,MATCH($AC$1,$Q$109:$Q$110,0)-1,0)</f>
        <v>14.4</v>
      </c>
      <c r="S38" s="78">
        <f t="shared" ca="1" si="19"/>
        <v>16.7</v>
      </c>
      <c r="T38" s="78">
        <f t="shared" ca="1" si="19"/>
        <v>16.600000000000001</v>
      </c>
      <c r="U38" s="78">
        <f t="shared" ca="1" si="19"/>
        <v>15.9</v>
      </c>
      <c r="V38" s="78">
        <f t="shared" ca="1" si="19"/>
        <v>14.1</v>
      </c>
      <c r="W38" s="78">
        <f t="shared" ca="1" si="19"/>
        <v>15.2</v>
      </c>
      <c r="X38" s="78">
        <f t="shared" ca="1" si="19"/>
        <v>15.1</v>
      </c>
      <c r="Y38" s="78">
        <f t="shared" ca="1" si="19"/>
        <v>14.5</v>
      </c>
      <c r="Z38" s="78">
        <f t="shared" ca="1" si="19"/>
        <v>12.5</v>
      </c>
      <c r="AA38" s="78"/>
      <c r="AB38" s="33" t="str">
        <f t="shared" si="1"/>
        <v/>
      </c>
      <c r="AC38" s="33" t="str">
        <f t="shared" si="2"/>
        <v/>
      </c>
    </row>
    <row r="39" spans="2:29" s="112" customFormat="1" ht="18" customHeight="1" x14ac:dyDescent="0.2">
      <c r="B39" s="51" t="s">
        <v>69</v>
      </c>
      <c r="C39" s="68" t="s">
        <v>69</v>
      </c>
      <c r="D39" s="49">
        <v>0</v>
      </c>
      <c r="E39" s="49">
        <v>1</v>
      </c>
      <c r="F39" s="49">
        <v>0.6</v>
      </c>
      <c r="G39" s="49">
        <v>0.9</v>
      </c>
      <c r="H39" s="49">
        <v>0.8</v>
      </c>
      <c r="I39" s="49">
        <v>1.1000000000000001</v>
      </c>
      <c r="J39" s="49">
        <v>1.5</v>
      </c>
      <c r="K39" s="49">
        <v>1.4</v>
      </c>
      <c r="L39" s="49">
        <v>0.7</v>
      </c>
      <c r="M39" s="49"/>
      <c r="O39" s="143"/>
      <c r="P39" s="22" t="s">
        <v>35</v>
      </c>
      <c r="Q39" s="114"/>
      <c r="R39" s="78">
        <f t="shared" ca="1" si="19"/>
        <v>5.9</v>
      </c>
      <c r="S39" s="78">
        <f t="shared" ca="1" si="19"/>
        <v>4.0999999999999996</v>
      </c>
      <c r="T39" s="78">
        <f t="shared" ca="1" si="19"/>
        <v>4.3</v>
      </c>
      <c r="U39" s="78">
        <f t="shared" ca="1" si="19"/>
        <v>4.0999999999999996</v>
      </c>
      <c r="V39" s="78">
        <f t="shared" ca="1" si="19"/>
        <v>4</v>
      </c>
      <c r="W39" s="78">
        <f t="shared" ca="1" si="19"/>
        <v>4.0999999999999996</v>
      </c>
      <c r="X39" s="78">
        <f t="shared" ca="1" si="19"/>
        <v>3.8</v>
      </c>
      <c r="Y39" s="78">
        <f t="shared" ca="1" si="19"/>
        <v>3.5</v>
      </c>
      <c r="Z39" s="78">
        <f t="shared" ca="1" si="19"/>
        <v>2.6</v>
      </c>
      <c r="AA39" s="78"/>
      <c r="AB39" s="33" t="str">
        <f t="shared" si="1"/>
        <v/>
      </c>
      <c r="AC39" s="33" t="str">
        <f t="shared" si="2"/>
        <v/>
      </c>
    </row>
    <row r="40" spans="2:29" s="112" customFormat="1" ht="18" customHeight="1" x14ac:dyDescent="0.2">
      <c r="B40" s="51" t="s">
        <v>70</v>
      </c>
      <c r="C40" s="68" t="s">
        <v>70</v>
      </c>
      <c r="D40" s="59">
        <v>13</v>
      </c>
      <c r="E40" s="59">
        <v>30.4</v>
      </c>
      <c r="F40" s="59">
        <v>32.6</v>
      </c>
      <c r="G40" s="59">
        <v>37.799999999999997</v>
      </c>
      <c r="H40" s="59">
        <v>38.1</v>
      </c>
      <c r="I40" s="59">
        <v>31</v>
      </c>
      <c r="J40" s="59">
        <v>64.099999999999994</v>
      </c>
      <c r="K40" s="59">
        <v>43.9</v>
      </c>
      <c r="L40" s="59">
        <v>75.7</v>
      </c>
      <c r="M40" s="59">
        <v>83.3</v>
      </c>
      <c r="O40" s="143"/>
      <c r="P40" s="22" t="s">
        <v>36</v>
      </c>
      <c r="Q40" s="114"/>
      <c r="R40" s="78"/>
      <c r="S40" s="78">
        <f t="shared" ref="S40:Z41" ca="1" si="20">E39*OFFSET(U$109,MATCH($AC$1,$Q$109:$Q$110,0)-1,0)</f>
        <v>1</v>
      </c>
      <c r="T40" s="78">
        <f t="shared" ca="1" si="20"/>
        <v>0.6</v>
      </c>
      <c r="U40" s="78">
        <f t="shared" ca="1" si="20"/>
        <v>0.9</v>
      </c>
      <c r="V40" s="78">
        <f t="shared" ca="1" si="20"/>
        <v>0.8</v>
      </c>
      <c r="W40" s="78">
        <f t="shared" ca="1" si="20"/>
        <v>1.1000000000000001</v>
      </c>
      <c r="X40" s="78">
        <f t="shared" ca="1" si="20"/>
        <v>1.5</v>
      </c>
      <c r="Y40" s="78">
        <f t="shared" ca="1" si="20"/>
        <v>1.4</v>
      </c>
      <c r="Z40" s="78">
        <f t="shared" ca="1" si="20"/>
        <v>0.7</v>
      </c>
      <c r="AA40" s="78"/>
      <c r="AB40" s="33" t="str">
        <f t="shared" si="1"/>
        <v/>
      </c>
      <c r="AC40" s="33" t="str">
        <f t="shared" si="2"/>
        <v/>
      </c>
    </row>
    <row r="41" spans="2:29" s="112" customFormat="1" ht="18" customHeight="1" thickBot="1" x14ac:dyDescent="0.25">
      <c r="C41"/>
      <c r="D41"/>
      <c r="E41"/>
      <c r="F41"/>
      <c r="G41"/>
      <c r="H41"/>
      <c r="I41"/>
      <c r="J41"/>
      <c r="K41"/>
      <c r="L41"/>
      <c r="M41"/>
      <c r="O41" s="144"/>
      <c r="P41" s="34" t="s">
        <v>37</v>
      </c>
      <c r="Q41" s="113"/>
      <c r="R41" s="85">
        <f ca="1">D40*OFFSET(T$109,MATCH($AC$1,$Q$109:$Q$110,0)-1,0)</f>
        <v>13</v>
      </c>
      <c r="S41" s="85">
        <f t="shared" ca="1" si="20"/>
        <v>30.4</v>
      </c>
      <c r="T41" s="85">
        <f t="shared" ca="1" si="20"/>
        <v>32.6</v>
      </c>
      <c r="U41" s="85">
        <f t="shared" ca="1" si="20"/>
        <v>37.799999999999997</v>
      </c>
      <c r="V41" s="85">
        <f t="shared" ca="1" si="20"/>
        <v>38.1</v>
      </c>
      <c r="W41" s="85">
        <f t="shared" ca="1" si="20"/>
        <v>31</v>
      </c>
      <c r="X41" s="85">
        <f t="shared" ca="1" si="20"/>
        <v>64.099999999999994</v>
      </c>
      <c r="Y41" s="85">
        <f t="shared" ca="1" si="20"/>
        <v>43.9</v>
      </c>
      <c r="Z41" s="85">
        <f t="shared" ca="1" si="20"/>
        <v>75.7</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111" customFormat="1" x14ac:dyDescent="0.2">
      <c r="C45"/>
      <c r="D45"/>
      <c r="E45"/>
      <c r="F45"/>
      <c r="G45"/>
      <c r="H45"/>
      <c r="I45"/>
      <c r="J45"/>
      <c r="K45"/>
      <c r="L45"/>
      <c r="M45"/>
      <c r="O45" s="91" t="str">
        <f>$P21&amp;CHAR(10)&amp;$O$1</f>
        <v>Landings per kW day at sea (kg)
UK fleet segments excluding inactive and low activity vessels</v>
      </c>
      <c r="Q45" s="91"/>
      <c r="R45" s="91"/>
      <c r="S45" s="91"/>
      <c r="T45" s="91"/>
      <c r="U45" s="91"/>
      <c r="Y45" s="91" t="str">
        <f>$P24&amp;CHAR(10)&amp;$O$1</f>
        <v>Operating profit per kW day at sea (£)
UK fleet segments excluding inactive and low activity vessels</v>
      </c>
      <c r="Z45" s="91"/>
    </row>
    <row r="46" spans="2:29" s="111" customFormat="1" x14ac:dyDescent="0.2">
      <c r="C46"/>
      <c r="D46"/>
      <c r="E46"/>
      <c r="F46"/>
      <c r="G46"/>
      <c r="H46"/>
      <c r="I46"/>
      <c r="J46"/>
      <c r="K46"/>
      <c r="L46"/>
      <c r="M46"/>
      <c r="O46" s="91" t="str">
        <f>$P22&amp;CHAR(10)&amp;$O$1</f>
        <v>Fishing Income per kW day at sea (£)
UK fleet segments excluding inactive and low activity vessels</v>
      </c>
    </row>
    <row r="47" spans="2:29" s="111" customFormat="1" x14ac:dyDescent="0.2">
      <c r="C47"/>
      <c r="D47"/>
      <c r="E47"/>
      <c r="F47"/>
      <c r="G47"/>
      <c r="H47"/>
      <c r="I47"/>
      <c r="J47"/>
      <c r="K47"/>
      <c r="L47"/>
      <c r="M47"/>
      <c r="O47" s="91" t="str">
        <f>$P20&amp;CHAR(10)&amp;$O$1</f>
        <v>Average price per tonne landed (£)
UK fleet segments excluding inactive and low activity vessels</v>
      </c>
    </row>
    <row r="48" spans="2:29" s="111" customFormat="1" x14ac:dyDescent="0.2">
      <c r="C48"/>
      <c r="D48"/>
      <c r="E48"/>
      <c r="F48"/>
      <c r="G48"/>
      <c r="H48"/>
      <c r="I48"/>
      <c r="J48"/>
      <c r="K48"/>
      <c r="L48"/>
      <c r="M48"/>
    </row>
    <row r="49" spans="3:26" s="111" customFormat="1" x14ac:dyDescent="0.2">
      <c r="C49"/>
      <c r="D49"/>
      <c r="E49"/>
      <c r="F49"/>
      <c r="G49"/>
      <c r="H49"/>
      <c r="I49"/>
      <c r="J49"/>
      <c r="K49"/>
      <c r="L49"/>
      <c r="M49"/>
    </row>
    <row r="50" spans="3:26" s="111" customFormat="1" x14ac:dyDescent="0.2">
      <c r="C50"/>
      <c r="D50"/>
      <c r="E50"/>
      <c r="F50"/>
      <c r="G50"/>
      <c r="H50"/>
      <c r="I50"/>
      <c r="J50"/>
      <c r="K50"/>
      <c r="L50"/>
      <c r="M50"/>
    </row>
    <row r="51" spans="3:26" s="111" customFormat="1" x14ac:dyDescent="0.2">
      <c r="C51"/>
      <c r="D51"/>
      <c r="E51"/>
      <c r="F51"/>
      <c r="G51"/>
      <c r="H51"/>
      <c r="I51"/>
      <c r="J51"/>
      <c r="K51"/>
      <c r="L51"/>
      <c r="M51"/>
    </row>
    <row r="52" spans="3:26" s="111" customFormat="1" x14ac:dyDescent="0.2">
      <c r="C52"/>
      <c r="D52"/>
      <c r="E52"/>
      <c r="F52"/>
      <c r="G52"/>
      <c r="H52"/>
      <c r="I52"/>
      <c r="J52"/>
      <c r="K52"/>
      <c r="L52"/>
      <c r="M52"/>
    </row>
    <row r="53" spans="3:26" s="111" customFormat="1" x14ac:dyDescent="0.2">
      <c r="C53"/>
      <c r="D53"/>
      <c r="E53"/>
      <c r="F53"/>
      <c r="G53"/>
      <c r="H53"/>
      <c r="I53"/>
      <c r="J53"/>
      <c r="K53"/>
      <c r="L53"/>
      <c r="M53"/>
    </row>
    <row r="54" spans="3:26" s="111" customFormat="1" x14ac:dyDescent="0.2">
      <c r="C54"/>
      <c r="D54"/>
      <c r="E54"/>
      <c r="F54"/>
      <c r="G54"/>
      <c r="H54"/>
      <c r="I54"/>
      <c r="J54"/>
      <c r="K54"/>
      <c r="L54"/>
      <c r="M54"/>
    </row>
    <row r="55" spans="3:26" s="111" customFormat="1" x14ac:dyDescent="0.2">
      <c r="C55"/>
      <c r="D55"/>
      <c r="E55"/>
      <c r="F55"/>
      <c r="G55"/>
      <c r="H55"/>
      <c r="I55"/>
      <c r="J55"/>
      <c r="K55"/>
      <c r="L55"/>
      <c r="M55"/>
    </row>
    <row r="56" spans="3:26" s="111" customFormat="1" x14ac:dyDescent="0.2">
      <c r="C56"/>
      <c r="D56"/>
      <c r="E56"/>
      <c r="F56"/>
      <c r="G56"/>
      <c r="H56"/>
      <c r="I56"/>
      <c r="J56"/>
      <c r="K56"/>
      <c r="L56"/>
      <c r="M56"/>
    </row>
    <row r="57" spans="3:26" s="111" customFormat="1" x14ac:dyDescent="0.2">
      <c r="C57"/>
      <c r="D57"/>
      <c r="E57"/>
      <c r="F57"/>
      <c r="G57"/>
      <c r="H57"/>
      <c r="I57"/>
      <c r="J57"/>
      <c r="K57"/>
      <c r="L57"/>
      <c r="M57"/>
    </row>
    <row r="58" spans="3:26" s="111" customFormat="1" x14ac:dyDescent="0.2">
      <c r="C58"/>
      <c r="D58"/>
      <c r="E58"/>
      <c r="F58"/>
      <c r="G58"/>
      <c r="H58"/>
      <c r="I58"/>
      <c r="J58"/>
      <c r="K58"/>
      <c r="L58"/>
      <c r="M58"/>
      <c r="O58" s="91"/>
      <c r="Q58" s="91"/>
      <c r="R58" s="91"/>
      <c r="S58" s="91"/>
    </row>
    <row r="59" spans="3:26" s="111" customFormat="1" x14ac:dyDescent="0.2">
      <c r="C59"/>
      <c r="D59"/>
      <c r="E59"/>
      <c r="F59"/>
      <c r="G59"/>
      <c r="H59"/>
      <c r="I59"/>
      <c r="J59"/>
      <c r="K59"/>
      <c r="L59"/>
      <c r="M59"/>
      <c r="P59" s="91" t="str">
        <f>$P23&amp;CHAR(10)&amp;$O$1</f>
        <v>Total operating cost per kW day at sea (£)
UK fleet segments excluding inactive and low activity vessels</v>
      </c>
      <c r="T59" s="91" t="str">
        <f>$P20&amp;CHAR(10)&amp;$O$1</f>
        <v>Average price per tonne landed (£)
UK fleet segments excluding inactive and low activity vessels</v>
      </c>
      <c r="Y59" s="91" t="str">
        <f>"Average annual operating profit per vessel (£'000)"&amp;CHAR(10)&amp;$O$1</f>
        <v>Average annual operating profit per vessel (£'000)
UK fleet segments excluding inactive and low activity vessels</v>
      </c>
      <c r="Z59" s="91"/>
    </row>
    <row r="60" spans="3:26" s="111" customFormat="1" x14ac:dyDescent="0.2">
      <c r="C60"/>
      <c r="D60"/>
      <c r="E60"/>
      <c r="F60"/>
      <c r="G60"/>
      <c r="H60"/>
      <c r="I60"/>
      <c r="J60"/>
      <c r="K60"/>
      <c r="L60"/>
      <c r="M60"/>
    </row>
    <row r="61" spans="3:26" s="111" customFormat="1" x14ac:dyDescent="0.2">
      <c r="C61"/>
      <c r="D61"/>
      <c r="E61"/>
      <c r="F61"/>
      <c r="G61"/>
      <c r="H61"/>
      <c r="I61"/>
      <c r="J61"/>
      <c r="K61"/>
      <c r="L61"/>
      <c r="M61"/>
    </row>
    <row r="62" spans="3:26" s="111" customFormat="1" x14ac:dyDescent="0.2">
      <c r="C62"/>
      <c r="D62"/>
      <c r="E62"/>
      <c r="F62"/>
      <c r="G62"/>
      <c r="H62"/>
      <c r="I62"/>
      <c r="J62"/>
      <c r="K62"/>
      <c r="L62"/>
      <c r="M62"/>
    </row>
    <row r="63" spans="3:26" s="111" customFormat="1" x14ac:dyDescent="0.2">
      <c r="C63"/>
      <c r="D63"/>
      <c r="E63"/>
      <c r="F63"/>
      <c r="G63"/>
      <c r="H63"/>
      <c r="I63"/>
      <c r="J63"/>
      <c r="K63"/>
      <c r="L63"/>
      <c r="M63"/>
    </row>
    <row r="64" spans="3:26" s="111" customFormat="1" x14ac:dyDescent="0.2">
      <c r="C64"/>
      <c r="D64"/>
      <c r="E64"/>
      <c r="F64"/>
      <c r="G64"/>
      <c r="H64"/>
      <c r="I64"/>
      <c r="J64"/>
      <c r="K64"/>
      <c r="L64"/>
      <c r="M64"/>
    </row>
    <row r="65" spans="3:23" s="111" customFormat="1" x14ac:dyDescent="0.2">
      <c r="C65"/>
      <c r="D65"/>
      <c r="E65"/>
      <c r="F65"/>
      <c r="G65"/>
      <c r="H65"/>
      <c r="I65"/>
      <c r="J65"/>
      <c r="K65"/>
      <c r="L65"/>
      <c r="M65"/>
    </row>
    <row r="66" spans="3:23" s="111" customFormat="1" x14ac:dyDescent="0.2">
      <c r="C66"/>
      <c r="D66"/>
      <c r="E66"/>
      <c r="F66"/>
      <c r="G66"/>
      <c r="H66"/>
      <c r="I66"/>
      <c r="J66"/>
      <c r="K66"/>
      <c r="L66"/>
      <c r="M66"/>
    </row>
    <row r="67" spans="3:23" s="111" customFormat="1" x14ac:dyDescent="0.2">
      <c r="C67"/>
      <c r="D67"/>
      <c r="E67"/>
      <c r="F67"/>
      <c r="G67"/>
      <c r="H67"/>
      <c r="I67"/>
      <c r="J67"/>
      <c r="K67"/>
      <c r="L67"/>
      <c r="M67"/>
    </row>
    <row r="68" spans="3:23" s="111" customFormat="1" x14ac:dyDescent="0.2">
      <c r="C68"/>
      <c r="D68"/>
      <c r="E68"/>
      <c r="F68"/>
      <c r="G68"/>
      <c r="H68"/>
      <c r="I68"/>
      <c r="J68"/>
      <c r="K68"/>
      <c r="L68"/>
      <c r="M68"/>
    </row>
    <row r="69" spans="3:23" s="111" customFormat="1" x14ac:dyDescent="0.2">
      <c r="C69"/>
      <c r="D69"/>
      <c r="E69"/>
      <c r="F69"/>
      <c r="G69"/>
      <c r="H69"/>
      <c r="I69"/>
      <c r="J69"/>
      <c r="K69"/>
      <c r="L69"/>
      <c r="M69"/>
    </row>
    <row r="70" spans="3:23" s="111"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'Fleet excl.inactive and low '!R3:AA3</xm:f>
              <xm:sqref>Q3</xm:sqref>
            </x14:sparkline>
            <x14:sparkline>
              <xm:f>'Fleet excl.inactive and low '!R4:AA4</xm:f>
              <xm:sqref>Q4</xm:sqref>
            </x14:sparkline>
            <x14:sparkline>
              <xm:f>'Fleet excl.inactive and low '!R5:AA5</xm:f>
              <xm:sqref>Q5</xm:sqref>
            </x14:sparkline>
            <x14:sparkline>
              <xm:f>'Fleet excl.inactive and low '!R6:AA6</xm:f>
              <xm:sqref>Q6</xm:sqref>
            </x14:sparkline>
            <x14:sparkline>
              <xm:f>'Fleet excl.inactive and low '!R7:AA7</xm:f>
              <xm:sqref>Q7</xm:sqref>
            </x14:sparkline>
            <x14:sparkline>
              <xm:f>'Fleet excl.inactive and low '!R8:AA8</xm:f>
              <xm:sqref>Q8</xm:sqref>
            </x14:sparkline>
            <x14:sparkline>
              <xm:f>'Fleet excl.inactive and low '!R9:AA9</xm:f>
              <xm:sqref>Q9</xm:sqref>
            </x14:sparkline>
            <x14:sparkline>
              <xm:f>'Fleet excl.inactive and low '!R10:AA10</xm:f>
              <xm:sqref>Q10</xm:sqref>
            </x14:sparkline>
            <x14:sparkline>
              <xm:f>'Fleet excl.inactive and low '!R11:AA11</xm:f>
              <xm:sqref>Q11</xm:sqref>
            </x14:sparkline>
            <x14:sparkline>
              <xm:f>'Fleet excl.inactive and low '!R12:AA12</xm:f>
              <xm:sqref>Q12</xm:sqref>
            </x14:sparkline>
            <x14:sparkline>
              <xm:f>'Fleet excl.inactive and low '!R13:AA13</xm:f>
              <xm:sqref>Q13</xm:sqref>
            </x14:sparkline>
            <x14:sparkline>
              <xm:f>'Fleet excl.inactive and low '!R14:AA14</xm:f>
              <xm:sqref>Q14</xm:sqref>
            </x14:sparkline>
            <x14:sparkline>
              <xm:f>'Fleet excl.inactive and low '!R15:AA15</xm:f>
              <xm:sqref>Q15</xm:sqref>
            </x14:sparkline>
            <x14:sparkline>
              <xm:f>'Fleet excl.inactive and low '!R16:AA16</xm:f>
              <xm:sqref>Q16</xm:sqref>
            </x14:sparkline>
            <x14:sparkline>
              <xm:f>'Fleet excl.inactive and low '!R17:AA17</xm:f>
              <xm:sqref>Q17</xm:sqref>
            </x14:sparkline>
            <x14:sparkline>
              <xm:f>'Fleet excl.inactive and low '!R18:AA18</xm:f>
              <xm:sqref>Q18</xm:sqref>
            </x14:sparkline>
            <x14:sparkline>
              <xm:f>'Fleet excl.inactive and low '!R19:AA19</xm:f>
              <xm:sqref>Q19</xm:sqref>
            </x14:sparkline>
            <x14:sparkline>
              <xm:f>'Fleet excl.inactive and low '!R20:AA20</xm:f>
              <xm:sqref>Q20</xm:sqref>
            </x14:sparkline>
            <x14:sparkline>
              <xm:f>'Fleet excl.inactive and low '!R21:AA21</xm:f>
              <xm:sqref>Q21</xm:sqref>
            </x14:sparkline>
            <x14:sparkline>
              <xm:f>'Fleet excl.inactive and low '!R22:AA22</xm:f>
              <xm:sqref>Q22</xm:sqref>
            </x14:sparkline>
            <x14:sparkline>
              <xm:f>'Fleet excl.inactive and low '!R23:AA23</xm:f>
              <xm:sqref>Q23</xm:sqref>
            </x14:sparkline>
            <x14:sparkline>
              <xm:f>'Fleet excl.inactive and low '!R24:AA24</xm:f>
              <xm:sqref>Q24</xm:sqref>
            </x14:sparkline>
            <x14:sparkline>
              <xm:f>'Fleet excl.inactive and low '!R25:AA25</xm:f>
              <xm:sqref>Q25</xm:sqref>
            </x14:sparkline>
            <x14:sparkline>
              <xm:f>'Fleet excl.inactive and low '!R26:AA26</xm:f>
              <xm:sqref>Q26</xm:sqref>
            </x14:sparkline>
            <x14:sparkline>
              <xm:f>'Fleet excl.inactive and low '!R27:AA27</xm:f>
              <xm:sqref>Q27</xm:sqref>
            </x14:sparkline>
            <x14:sparkline>
              <xm:f>'Fleet excl.inactive and low '!R28:AA28</xm:f>
              <xm:sqref>Q28</xm:sqref>
            </x14:sparkline>
            <x14:sparkline>
              <xm:f>'Fleet excl.inactive and low '!R29:AA29</xm:f>
              <xm:sqref>Q29</xm:sqref>
            </x14:sparkline>
            <x14:sparkline>
              <xm:f>'Fleet excl.inactive and low '!R30:AA30</xm:f>
              <xm:sqref>Q30</xm:sqref>
            </x14:sparkline>
            <x14:sparkline>
              <xm:f>'Fleet excl.inactive and low '!R31:AA31</xm:f>
              <xm:sqref>Q31</xm:sqref>
            </x14:sparkline>
            <x14:sparkline>
              <xm:f>'Fleet excl.inactive and low '!R32:AA32</xm:f>
              <xm:sqref>Q32</xm:sqref>
            </x14:sparkline>
            <x14:sparkline>
              <xm:f>'Fleet excl.inactive and low '!R33:AA33</xm:f>
              <xm:sqref>Q33</xm:sqref>
            </x14:sparkline>
            <x14:sparkline>
              <xm:f>'Fleet excl.inactive and low '!R34:AA34</xm:f>
              <xm:sqref>Q34</xm:sqref>
            </x14:sparkline>
            <x14:sparkline>
              <xm:f>'Fleet excl.inactive and low '!R35:AA35</xm:f>
              <xm:sqref>Q35</xm:sqref>
            </x14:sparkline>
            <x14:sparkline>
              <xm:f>'Fleet excl.inactive and low '!R36:AA36</xm:f>
              <xm:sqref>Q36</xm:sqref>
            </x14:sparkline>
            <x14:sparkline>
              <xm:f>'Fleet excl.inactive and low '!R37:AA37</xm:f>
              <xm:sqref>Q37</xm:sqref>
            </x14:sparkline>
            <x14:sparkline>
              <xm:f>'Fleet excl.inactive and low '!R38:AA38</xm:f>
              <xm:sqref>Q38</xm:sqref>
            </x14:sparkline>
            <x14:sparkline>
              <xm:f>'Fleet excl.inactive and low '!R39:AA39</xm:f>
              <xm:sqref>Q39</xm:sqref>
            </x14:sparkline>
            <x14:sparkline>
              <xm:f>'Fleet excl.inactive and low '!R40:AA40</xm:f>
              <xm:sqref>Q40</xm:sqref>
            </x14:sparkline>
            <x14:sparkline>
              <xm:f>'Fleet excl.inactive and low '!R41:AA41</xm:f>
              <xm:sqref>Q41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N1" zoomScale="85" zoomScaleNormal="85" zoomScalePageLayoutView="87" workbookViewId="0"/>
  </sheetViews>
  <sheetFormatPr defaultColWidth="9" defaultRowHeight="15" x14ac:dyDescent="0.2"/>
  <cols>
    <col min="1" max="1" width="4.625" style="110" hidden="1" customWidth="1"/>
    <col min="2" max="2" width="27.5" style="110" hidden="1" customWidth="1"/>
    <col min="3" max="3" width="24.25" hidden="1" customWidth="1"/>
    <col min="4" max="4" width="5" hidden="1" customWidth="1"/>
    <col min="5" max="7" width="4.25" hidden="1" customWidth="1"/>
    <col min="8" max="13" width="5" hidden="1" customWidth="1"/>
    <col min="14" max="14" width="9" style="110"/>
    <col min="15" max="15" width="6" style="110" customWidth="1"/>
    <col min="16" max="16" width="31.375" style="110" customWidth="1"/>
    <col min="17" max="17" width="10.625" style="110" customWidth="1"/>
    <col min="18" max="31" width="10.25" style="110" customWidth="1"/>
    <col min="32" max="16384" width="9" style="110"/>
  </cols>
  <sheetData>
    <row r="1" spans="2:31" s="111" customFormat="1" ht="34.5" customHeight="1" thickBot="1" x14ac:dyDescent="0.25">
      <c r="B1" s="58" t="s">
        <v>71</v>
      </c>
      <c r="C1" s="46"/>
      <c r="D1" s="71"/>
      <c r="E1" s="71"/>
      <c r="F1" s="71"/>
      <c r="G1" s="71"/>
      <c r="H1" s="71"/>
      <c r="I1" s="71"/>
      <c r="J1" s="71"/>
      <c r="K1" s="71"/>
      <c r="L1" s="71"/>
      <c r="M1" s="70"/>
      <c r="O1" s="1" t="s">
        <v>116</v>
      </c>
      <c r="P1" s="2"/>
      <c r="AC1" s="4" t="s">
        <v>0</v>
      </c>
      <c r="AE1" s="73"/>
    </row>
    <row r="2" spans="2:31" s="116" customFormat="1" ht="26.25" thickBot="1" x14ac:dyDescent="0.25">
      <c r="C2" s="46"/>
      <c r="D2" s="47">
        <v>2008</v>
      </c>
      <c r="E2" s="47">
        <v>2009</v>
      </c>
      <c r="F2" s="47">
        <v>2010</v>
      </c>
      <c r="G2" s="47">
        <v>2011</v>
      </c>
      <c r="H2" s="47">
        <v>2012</v>
      </c>
      <c r="I2" s="47">
        <v>2013</v>
      </c>
      <c r="J2" s="47">
        <v>2014</v>
      </c>
      <c r="K2" s="47">
        <v>2015</v>
      </c>
      <c r="L2" s="47">
        <v>2016</v>
      </c>
      <c r="M2" s="47">
        <v>2017</v>
      </c>
      <c r="O2" s="117"/>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12" customFormat="1" ht="18" customHeight="1" x14ac:dyDescent="0.2">
      <c r="B3" s="51" t="s">
        <v>43</v>
      </c>
      <c r="C3" s="68" t="s">
        <v>43</v>
      </c>
      <c r="D3" s="48">
        <v>1697</v>
      </c>
      <c r="E3" s="48">
        <v>1646</v>
      </c>
      <c r="F3" s="48">
        <v>1682</v>
      </c>
      <c r="G3" s="48">
        <v>1822</v>
      </c>
      <c r="H3" s="48">
        <v>1784</v>
      </c>
      <c r="I3" s="48">
        <v>1682</v>
      </c>
      <c r="J3" s="48">
        <v>1723</v>
      </c>
      <c r="K3" s="48">
        <v>1660</v>
      </c>
      <c r="L3" s="48">
        <v>1742</v>
      </c>
      <c r="M3" s="48">
        <v>1784</v>
      </c>
      <c r="O3" s="135" t="s">
        <v>2</v>
      </c>
      <c r="P3" s="10" t="s">
        <v>3</v>
      </c>
      <c r="Q3" s="114"/>
      <c r="R3" s="75">
        <f t="shared" ref="R3:AA7" si="0">D3</f>
        <v>1697</v>
      </c>
      <c r="S3" s="75">
        <f t="shared" si="0"/>
        <v>1646</v>
      </c>
      <c r="T3" s="75">
        <f t="shared" si="0"/>
        <v>1682</v>
      </c>
      <c r="U3" s="75">
        <f t="shared" si="0"/>
        <v>1822</v>
      </c>
      <c r="V3" s="75">
        <f t="shared" si="0"/>
        <v>1784</v>
      </c>
      <c r="W3" s="75">
        <f t="shared" si="0"/>
        <v>1682</v>
      </c>
      <c r="X3" s="75">
        <f t="shared" si="0"/>
        <v>1723</v>
      </c>
      <c r="Y3" s="75">
        <f t="shared" si="0"/>
        <v>1660</v>
      </c>
      <c r="Z3" s="75">
        <f t="shared" si="0"/>
        <v>1742</v>
      </c>
      <c r="AA3" s="12">
        <f t="shared" si="0"/>
        <v>1784</v>
      </c>
      <c r="AB3" s="13">
        <f>IF(AA3=0,"",IFERROR(IF(AND(AA3&gt;0,R3&lt;0),"na",IF(AND(AA3&lt;0,R3&lt;0),-1,1)*(AA3-R3)/R3),""))</f>
        <v>5.1266941661756042E-2</v>
      </c>
      <c r="AC3" s="13">
        <f>IF(AA3=0,"",IFERROR(IF(AND(AA3&gt;0,W3&lt;0),"na",IF(AND(AA3&lt;0,W3&lt;0),-1,1)*(AA3-W3)/W3),""))</f>
        <v>6.0642092746730082E-2</v>
      </c>
    </row>
    <row r="4" spans="2:31" s="112" customFormat="1" ht="18" customHeight="1" x14ac:dyDescent="0.2">
      <c r="B4" s="51" t="s">
        <v>4</v>
      </c>
      <c r="C4" s="68" t="s">
        <v>4</v>
      </c>
      <c r="D4" s="48">
        <v>139133</v>
      </c>
      <c r="E4" s="48">
        <v>135783</v>
      </c>
      <c r="F4" s="48">
        <v>136919</v>
      </c>
      <c r="G4" s="48">
        <v>145061</v>
      </c>
      <c r="H4" s="48">
        <v>145297</v>
      </c>
      <c r="I4" s="48">
        <v>140389</v>
      </c>
      <c r="J4" s="48">
        <v>142628</v>
      </c>
      <c r="K4" s="48">
        <v>139490</v>
      </c>
      <c r="L4" s="48">
        <v>143381</v>
      </c>
      <c r="M4" s="48">
        <v>146132</v>
      </c>
      <c r="O4" s="136"/>
      <c r="P4" s="15" t="s">
        <v>4</v>
      </c>
      <c r="Q4" s="114"/>
      <c r="R4" s="77">
        <f t="shared" si="0"/>
        <v>139133</v>
      </c>
      <c r="S4" s="77">
        <f t="shared" si="0"/>
        <v>135783</v>
      </c>
      <c r="T4" s="77">
        <f t="shared" si="0"/>
        <v>136919</v>
      </c>
      <c r="U4" s="77">
        <f t="shared" si="0"/>
        <v>145061</v>
      </c>
      <c r="V4" s="77">
        <f t="shared" si="0"/>
        <v>145297</v>
      </c>
      <c r="W4" s="77">
        <f t="shared" si="0"/>
        <v>140389</v>
      </c>
      <c r="X4" s="77">
        <f t="shared" si="0"/>
        <v>142628</v>
      </c>
      <c r="Y4" s="77">
        <f t="shared" si="0"/>
        <v>139490</v>
      </c>
      <c r="Z4" s="77">
        <f t="shared" si="0"/>
        <v>143381</v>
      </c>
      <c r="AA4" s="89">
        <f t="shared" si="0"/>
        <v>146132</v>
      </c>
      <c r="AB4" s="76">
        <f>IF(AA4=0,"",IFERROR(IF(AND(AA4&gt;0,R4&lt;0),"na",IF(AND(AA4&lt;0,R4&lt;0),-1,1)*(AA4-R4)/R4),""))</f>
        <v>5.0304385012901326E-2</v>
      </c>
      <c r="AC4" s="76">
        <f>IF(AA4=0,"",IFERROR(IF(AND(AA4&gt;0,W4&lt;0),"na",IF(AND(AA4&lt;0,W4&lt;0),-1,1)*(AA4-W4)/W4),""))</f>
        <v>4.090776342875866E-2</v>
      </c>
    </row>
    <row r="5" spans="2:31" s="112" customFormat="1" ht="18" customHeight="1" x14ac:dyDescent="0.2">
      <c r="B5" s="51" t="s">
        <v>5</v>
      </c>
      <c r="C5" s="68" t="s">
        <v>5</v>
      </c>
      <c r="D5" s="48">
        <v>9330</v>
      </c>
      <c r="E5" s="48">
        <v>9020</v>
      </c>
      <c r="F5" s="48">
        <v>9070</v>
      </c>
      <c r="G5" s="48">
        <v>9506</v>
      </c>
      <c r="H5" s="48">
        <v>9533</v>
      </c>
      <c r="I5" s="48">
        <v>9150</v>
      </c>
      <c r="J5" s="48">
        <v>9249</v>
      </c>
      <c r="K5" s="48">
        <v>8987</v>
      </c>
      <c r="L5" s="48">
        <v>9149</v>
      </c>
      <c r="M5" s="48">
        <v>9135</v>
      </c>
      <c r="O5" s="136"/>
      <c r="P5" s="15" t="s">
        <v>5</v>
      </c>
      <c r="Q5" s="114"/>
      <c r="R5" s="77">
        <f t="shared" si="0"/>
        <v>9330</v>
      </c>
      <c r="S5" s="77">
        <f t="shared" si="0"/>
        <v>9020</v>
      </c>
      <c r="T5" s="77">
        <f t="shared" si="0"/>
        <v>9070</v>
      </c>
      <c r="U5" s="77">
        <f t="shared" si="0"/>
        <v>9506</v>
      </c>
      <c r="V5" s="77">
        <f t="shared" si="0"/>
        <v>9533</v>
      </c>
      <c r="W5" s="77">
        <f t="shared" si="0"/>
        <v>9150</v>
      </c>
      <c r="X5" s="77">
        <f t="shared" si="0"/>
        <v>9249</v>
      </c>
      <c r="Y5" s="77">
        <f t="shared" si="0"/>
        <v>8987</v>
      </c>
      <c r="Z5" s="77">
        <f t="shared" si="0"/>
        <v>9149</v>
      </c>
      <c r="AA5" s="89">
        <f t="shared" si="0"/>
        <v>9135</v>
      </c>
      <c r="AB5" s="76">
        <f t="shared" ref="AB5:AB41" si="1">IF(AA5=0,"",IFERROR(IF(AND(AA5&gt;0,R5&lt;0),"na",IF(AND(AA5&lt;0,R5&lt;0),-1,1)*(AA5-R5)/R5),""))</f>
        <v>-2.0900321543408359E-2</v>
      </c>
      <c r="AC5" s="76">
        <f t="shared" ref="AC5:AC41" si="2">IF(AA5=0,"",IFERROR(IF(AND(AA5&gt;0,W5&lt;0),"na",IF(AND(AA5&lt;0,W5&lt;0),-1,1)*(AA5-W5)/W5),""))</f>
        <v>-1.639344262295082E-3</v>
      </c>
    </row>
    <row r="6" spans="2:31" s="112" customFormat="1" ht="18" customHeight="1" x14ac:dyDescent="0.2">
      <c r="B6" s="51" t="s">
        <v>6</v>
      </c>
      <c r="C6" s="68" t="s">
        <v>6</v>
      </c>
      <c r="D6" s="48">
        <v>109847</v>
      </c>
      <c r="E6" s="48">
        <v>106869</v>
      </c>
      <c r="F6" s="48">
        <v>108042</v>
      </c>
      <c r="G6" s="48">
        <v>114585</v>
      </c>
      <c r="H6" s="48">
        <v>114204</v>
      </c>
      <c r="I6" s="48">
        <v>110068</v>
      </c>
      <c r="J6" s="48">
        <v>111755</v>
      </c>
      <c r="K6" s="48">
        <v>108951</v>
      </c>
      <c r="L6" s="48">
        <v>111774</v>
      </c>
      <c r="M6" s="48">
        <v>113730</v>
      </c>
      <c r="O6" s="136"/>
      <c r="P6" s="15" t="s">
        <v>6</v>
      </c>
      <c r="Q6" s="114"/>
      <c r="R6" s="77">
        <f t="shared" si="0"/>
        <v>109847</v>
      </c>
      <c r="S6" s="77">
        <f t="shared" si="0"/>
        <v>106869</v>
      </c>
      <c r="T6" s="77">
        <f t="shared" si="0"/>
        <v>108042</v>
      </c>
      <c r="U6" s="77">
        <f t="shared" si="0"/>
        <v>114585</v>
      </c>
      <c r="V6" s="77">
        <f t="shared" si="0"/>
        <v>114204</v>
      </c>
      <c r="W6" s="77">
        <f t="shared" si="0"/>
        <v>110068</v>
      </c>
      <c r="X6" s="77">
        <f t="shared" si="0"/>
        <v>111755</v>
      </c>
      <c r="Y6" s="77">
        <f t="shared" si="0"/>
        <v>108951</v>
      </c>
      <c r="Z6" s="77">
        <f t="shared" si="0"/>
        <v>111774</v>
      </c>
      <c r="AA6" s="89">
        <f t="shared" si="0"/>
        <v>113730</v>
      </c>
      <c r="AB6" s="76">
        <f t="shared" si="1"/>
        <v>3.5349167478401777E-2</v>
      </c>
      <c r="AC6" s="76">
        <f t="shared" si="2"/>
        <v>3.3270341970418289E-2</v>
      </c>
    </row>
    <row r="7" spans="2:31" s="112" customFormat="1" ht="18" customHeight="1" x14ac:dyDescent="0.2">
      <c r="B7" s="51" t="s">
        <v>7</v>
      </c>
      <c r="C7" s="68" t="s">
        <v>92</v>
      </c>
      <c r="D7" s="48">
        <v>36005</v>
      </c>
      <c r="E7" s="48">
        <v>33902</v>
      </c>
      <c r="F7" s="48">
        <v>36561</v>
      </c>
      <c r="G7" s="48">
        <v>38642</v>
      </c>
      <c r="H7" s="48">
        <v>42949</v>
      </c>
      <c r="I7" s="48">
        <v>42509</v>
      </c>
      <c r="J7" s="48">
        <v>41210</v>
      </c>
      <c r="K7" s="48">
        <v>39978</v>
      </c>
      <c r="L7" s="48">
        <v>41656</v>
      </c>
      <c r="M7" s="48">
        <v>40443</v>
      </c>
      <c r="O7" s="136"/>
      <c r="P7" s="15" t="s">
        <v>7</v>
      </c>
      <c r="Q7" s="114"/>
      <c r="R7" s="77">
        <f t="shared" si="0"/>
        <v>36005</v>
      </c>
      <c r="S7" s="77">
        <f t="shared" si="0"/>
        <v>33902</v>
      </c>
      <c r="T7" s="77">
        <f t="shared" si="0"/>
        <v>36561</v>
      </c>
      <c r="U7" s="77">
        <f t="shared" si="0"/>
        <v>38642</v>
      </c>
      <c r="V7" s="77">
        <f t="shared" si="0"/>
        <v>42949</v>
      </c>
      <c r="W7" s="77">
        <f t="shared" si="0"/>
        <v>42509</v>
      </c>
      <c r="X7" s="77">
        <f t="shared" si="0"/>
        <v>41210</v>
      </c>
      <c r="Y7" s="77">
        <f t="shared" si="0"/>
        <v>39978</v>
      </c>
      <c r="Z7" s="77">
        <f t="shared" si="0"/>
        <v>41656</v>
      </c>
      <c r="AA7" s="89">
        <f t="shared" si="0"/>
        <v>40443</v>
      </c>
      <c r="AB7" s="76">
        <f t="shared" si="1"/>
        <v>0.12326065824191085</v>
      </c>
      <c r="AC7" s="76">
        <f t="shared" si="2"/>
        <v>-4.8601472629325557E-2</v>
      </c>
    </row>
    <row r="8" spans="2:31" s="112" customFormat="1" ht="18" customHeight="1" x14ac:dyDescent="0.2">
      <c r="B8" s="51" t="s">
        <v>44</v>
      </c>
      <c r="C8" s="68" t="s">
        <v>93</v>
      </c>
      <c r="D8" s="49">
        <v>93.6</v>
      </c>
      <c r="E8" s="49">
        <v>84.7</v>
      </c>
      <c r="F8" s="49">
        <v>88.5</v>
      </c>
      <c r="G8" s="49">
        <v>97.8</v>
      </c>
      <c r="H8" s="49">
        <v>98.6</v>
      </c>
      <c r="I8" s="49">
        <v>90.1</v>
      </c>
      <c r="J8" s="49">
        <v>94</v>
      </c>
      <c r="K8" s="49">
        <v>87.2</v>
      </c>
      <c r="L8" s="49">
        <v>104.1</v>
      </c>
      <c r="M8" s="49">
        <v>101.2</v>
      </c>
      <c r="O8" s="136"/>
      <c r="P8" s="15" t="s">
        <v>8</v>
      </c>
      <c r="Q8" s="114"/>
      <c r="R8" s="78">
        <f ca="1">D8*OFFSET(T$109,MATCH($AC$1,$Q$109:$Q$110,0)-1,0)</f>
        <v>93.6</v>
      </c>
      <c r="S8" s="78">
        <f ca="1">E8*OFFSET(U$109,MATCH($AC$1,$Q$109:$Q$110,0)-1,0)</f>
        <v>84.7</v>
      </c>
      <c r="T8" s="78">
        <f ca="1">F8*OFFSET(V$109,MATCH($AC$1,$Q$109:$Q$110,0)-1,0)</f>
        <v>88.5</v>
      </c>
      <c r="U8" s="78">
        <f ca="1">G8*OFFSET(W$109,MATCH($AC$1,$Q$109:$Q$110,0)-1,0)</f>
        <v>97.8</v>
      </c>
      <c r="V8" s="78">
        <f t="shared" ref="V8:AA8" ca="1" si="3">H8*OFFSET(X$109,MATCH($AC$1,$Q$109:$Q$110,0)-1,0)</f>
        <v>98.6</v>
      </c>
      <c r="W8" s="78">
        <f t="shared" ca="1" si="3"/>
        <v>90.1</v>
      </c>
      <c r="X8" s="78">
        <f t="shared" ca="1" si="3"/>
        <v>94</v>
      </c>
      <c r="Y8" s="78">
        <f t="shared" ca="1" si="3"/>
        <v>87.2</v>
      </c>
      <c r="Z8" s="78">
        <f t="shared" ca="1" si="3"/>
        <v>104.1</v>
      </c>
      <c r="AA8" s="87">
        <f t="shared" ca="1" si="3"/>
        <v>101.2</v>
      </c>
      <c r="AB8" s="76">
        <f t="shared" ca="1" si="1"/>
        <v>8.1196581196581297E-2</v>
      </c>
      <c r="AC8" s="76">
        <f t="shared" ca="1" si="2"/>
        <v>0.12319644839067713</v>
      </c>
    </row>
    <row r="9" spans="2:31" s="112" customFormat="1" ht="18" customHeight="1" x14ac:dyDescent="0.2">
      <c r="B9" s="51" t="s">
        <v>9</v>
      </c>
      <c r="C9" s="68" t="s">
        <v>9</v>
      </c>
      <c r="D9" s="48">
        <v>186521</v>
      </c>
      <c r="E9" s="48">
        <v>171552</v>
      </c>
      <c r="F9" s="48">
        <v>174935</v>
      </c>
      <c r="G9" s="48">
        <v>184165</v>
      </c>
      <c r="H9" s="48">
        <v>180656</v>
      </c>
      <c r="I9" s="48">
        <v>169133</v>
      </c>
      <c r="J9" s="48">
        <v>192167</v>
      </c>
      <c r="K9" s="48">
        <v>194723</v>
      </c>
      <c r="L9" s="48">
        <v>193333</v>
      </c>
      <c r="M9" s="48">
        <v>156187</v>
      </c>
      <c r="O9" s="136"/>
      <c r="P9" s="15" t="s">
        <v>9</v>
      </c>
      <c r="Q9" s="114"/>
      <c r="R9" s="77">
        <f t="shared" ref="R9:AA15" si="4">D9</f>
        <v>186521</v>
      </c>
      <c r="S9" s="77">
        <f t="shared" si="4"/>
        <v>171552</v>
      </c>
      <c r="T9" s="77">
        <f t="shared" si="4"/>
        <v>174935</v>
      </c>
      <c r="U9" s="77">
        <f t="shared" si="4"/>
        <v>184165</v>
      </c>
      <c r="V9" s="77">
        <f t="shared" si="4"/>
        <v>180656</v>
      </c>
      <c r="W9" s="77">
        <f t="shared" si="4"/>
        <v>169133</v>
      </c>
      <c r="X9" s="77">
        <f t="shared" si="4"/>
        <v>192167</v>
      </c>
      <c r="Y9" s="77">
        <f t="shared" si="4"/>
        <v>194723</v>
      </c>
      <c r="Z9" s="77">
        <f t="shared" si="4"/>
        <v>193333</v>
      </c>
      <c r="AA9" s="89">
        <f t="shared" si="4"/>
        <v>156187</v>
      </c>
      <c r="AB9" s="76">
        <f t="shared" si="1"/>
        <v>-0.16263048128628949</v>
      </c>
      <c r="AC9" s="76">
        <f t="shared" si="2"/>
        <v>-7.6543312068017483E-2</v>
      </c>
    </row>
    <row r="10" spans="2:31" s="112" customFormat="1" ht="18" customHeight="1" x14ac:dyDescent="0.2">
      <c r="B10" s="51" t="s">
        <v>45</v>
      </c>
      <c r="C10" s="68" t="s">
        <v>45</v>
      </c>
      <c r="D10" s="48">
        <v>1547</v>
      </c>
      <c r="E10" s="48">
        <v>1615</v>
      </c>
      <c r="F10" s="48">
        <v>1618</v>
      </c>
      <c r="G10" s="48">
        <v>1726</v>
      </c>
      <c r="H10" s="48">
        <v>1624</v>
      </c>
      <c r="I10" s="48">
        <v>1473</v>
      </c>
      <c r="J10" s="48">
        <v>1615</v>
      </c>
      <c r="K10" s="48">
        <v>1771</v>
      </c>
      <c r="L10" s="48">
        <v>1836</v>
      </c>
      <c r="M10" s="48">
        <v>1497</v>
      </c>
      <c r="O10" s="136"/>
      <c r="P10" s="15" t="s">
        <v>10</v>
      </c>
      <c r="Q10" s="115"/>
      <c r="R10" s="82">
        <f t="shared" si="4"/>
        <v>1547</v>
      </c>
      <c r="S10" s="82">
        <f t="shared" si="4"/>
        <v>1615</v>
      </c>
      <c r="T10" s="82">
        <f t="shared" si="4"/>
        <v>1618</v>
      </c>
      <c r="U10" s="82">
        <f t="shared" si="4"/>
        <v>1726</v>
      </c>
      <c r="V10" s="82">
        <f t="shared" si="4"/>
        <v>1624</v>
      </c>
      <c r="W10" s="82">
        <f t="shared" si="4"/>
        <v>1473</v>
      </c>
      <c r="X10" s="82">
        <f t="shared" si="4"/>
        <v>1615</v>
      </c>
      <c r="Y10" s="82">
        <f t="shared" si="4"/>
        <v>1771</v>
      </c>
      <c r="Z10" s="82">
        <f t="shared" si="4"/>
        <v>1836</v>
      </c>
      <c r="AA10" s="88">
        <f t="shared" si="4"/>
        <v>1497</v>
      </c>
      <c r="AB10" s="76">
        <f t="shared" si="1"/>
        <v>-3.2320620555914677E-2</v>
      </c>
      <c r="AC10" s="76">
        <f t="shared" si="2"/>
        <v>1.6293279022403257E-2</v>
      </c>
    </row>
    <row r="11" spans="2:31" s="112" customFormat="1" ht="18" customHeight="1" x14ac:dyDescent="0.2">
      <c r="B11" s="51" t="s">
        <v>46</v>
      </c>
      <c r="C11" s="68" t="s">
        <v>46</v>
      </c>
      <c r="D11" s="49">
        <v>8.1999999999999993</v>
      </c>
      <c r="E11" s="49">
        <v>8.1999999999999993</v>
      </c>
      <c r="F11" s="49">
        <v>8.1999999999999993</v>
      </c>
      <c r="G11" s="49">
        <v>8.1</v>
      </c>
      <c r="H11" s="49">
        <v>8.1999999999999993</v>
      </c>
      <c r="I11" s="49">
        <v>8.1999999999999993</v>
      </c>
      <c r="J11" s="49">
        <v>8.1999999999999993</v>
      </c>
      <c r="K11" s="49">
        <v>8.1999999999999993</v>
      </c>
      <c r="L11" s="49">
        <v>8.1</v>
      </c>
      <c r="M11" s="49">
        <v>8.1</v>
      </c>
      <c r="O11" s="137" t="s">
        <v>11</v>
      </c>
      <c r="P11" s="19" t="s">
        <v>12</v>
      </c>
      <c r="Q11" s="114"/>
      <c r="R11" s="78">
        <f t="shared" si="4"/>
        <v>8.1999999999999993</v>
      </c>
      <c r="S11" s="78">
        <f t="shared" si="4"/>
        <v>8.1999999999999993</v>
      </c>
      <c r="T11" s="78">
        <f t="shared" si="4"/>
        <v>8.1999999999999993</v>
      </c>
      <c r="U11" s="78">
        <f t="shared" si="4"/>
        <v>8.1</v>
      </c>
      <c r="V11" s="78">
        <f t="shared" si="4"/>
        <v>8.1999999999999993</v>
      </c>
      <c r="W11" s="78">
        <f t="shared" si="4"/>
        <v>8.1999999999999993</v>
      </c>
      <c r="X11" s="78">
        <f t="shared" si="4"/>
        <v>8.1999999999999993</v>
      </c>
      <c r="Y11" s="78">
        <f t="shared" si="4"/>
        <v>8.1999999999999993</v>
      </c>
      <c r="Z11" s="78">
        <f t="shared" si="4"/>
        <v>8.1</v>
      </c>
      <c r="AA11" s="87">
        <f t="shared" si="4"/>
        <v>8.1</v>
      </c>
      <c r="AB11" s="94">
        <f t="shared" si="1"/>
        <v>-1.2195121951219469E-2</v>
      </c>
      <c r="AC11" s="94">
        <f t="shared" si="2"/>
        <v>-1.2195121951219469E-2</v>
      </c>
    </row>
    <row r="12" spans="2:31" s="112" customFormat="1" ht="18" customHeight="1" x14ac:dyDescent="0.2">
      <c r="B12" s="51" t="s">
        <v>47</v>
      </c>
      <c r="C12" s="68" t="s">
        <v>47</v>
      </c>
      <c r="D12" s="48">
        <v>82</v>
      </c>
      <c r="E12" s="48">
        <v>82</v>
      </c>
      <c r="F12" s="48">
        <v>81</v>
      </c>
      <c r="G12" s="48">
        <v>80</v>
      </c>
      <c r="H12" s="48">
        <v>81</v>
      </c>
      <c r="I12" s="48">
        <v>83</v>
      </c>
      <c r="J12" s="48">
        <v>83</v>
      </c>
      <c r="K12" s="48">
        <v>84</v>
      </c>
      <c r="L12" s="48">
        <v>82</v>
      </c>
      <c r="M12" s="48">
        <v>82</v>
      </c>
      <c r="O12" s="138"/>
      <c r="P12" s="22" t="s">
        <v>4</v>
      </c>
      <c r="Q12" s="114"/>
      <c r="R12" s="77">
        <f t="shared" si="4"/>
        <v>82</v>
      </c>
      <c r="S12" s="77">
        <f t="shared" si="4"/>
        <v>82</v>
      </c>
      <c r="T12" s="77">
        <f t="shared" si="4"/>
        <v>81</v>
      </c>
      <c r="U12" s="77">
        <f t="shared" si="4"/>
        <v>80</v>
      </c>
      <c r="V12" s="77">
        <f t="shared" si="4"/>
        <v>81</v>
      </c>
      <c r="W12" s="77">
        <f t="shared" si="4"/>
        <v>83</v>
      </c>
      <c r="X12" s="77">
        <f t="shared" si="4"/>
        <v>83</v>
      </c>
      <c r="Y12" s="77">
        <f t="shared" si="4"/>
        <v>84</v>
      </c>
      <c r="Z12" s="77">
        <f t="shared" si="4"/>
        <v>82</v>
      </c>
      <c r="AA12" s="89">
        <f t="shared" si="4"/>
        <v>82</v>
      </c>
      <c r="AB12" s="76">
        <f t="shared" si="1"/>
        <v>0</v>
      </c>
      <c r="AC12" s="76">
        <f t="shared" si="2"/>
        <v>-1.2048192771084338E-2</v>
      </c>
    </row>
    <row r="13" spans="2:31" s="112" customFormat="1" ht="18" customHeight="1" x14ac:dyDescent="0.2">
      <c r="B13" s="51" t="s">
        <v>48</v>
      </c>
      <c r="C13" s="68" t="s">
        <v>48</v>
      </c>
      <c r="D13" s="48">
        <v>5</v>
      </c>
      <c r="E13" s="48">
        <v>5</v>
      </c>
      <c r="F13" s="48">
        <v>5</v>
      </c>
      <c r="G13" s="48">
        <v>5</v>
      </c>
      <c r="H13" s="48">
        <v>5</v>
      </c>
      <c r="I13" s="48">
        <v>5</v>
      </c>
      <c r="J13" s="48">
        <v>5</v>
      </c>
      <c r="K13" s="48">
        <v>5</v>
      </c>
      <c r="L13" s="48">
        <v>5</v>
      </c>
      <c r="M13" s="48">
        <v>5</v>
      </c>
      <c r="O13" s="138"/>
      <c r="P13" s="22" t="s">
        <v>5</v>
      </c>
      <c r="Q13" s="114"/>
      <c r="R13" s="77">
        <f t="shared" si="4"/>
        <v>5</v>
      </c>
      <c r="S13" s="77">
        <f t="shared" si="4"/>
        <v>5</v>
      </c>
      <c r="T13" s="77">
        <f t="shared" si="4"/>
        <v>5</v>
      </c>
      <c r="U13" s="77">
        <f t="shared" si="4"/>
        <v>5</v>
      </c>
      <c r="V13" s="77">
        <f t="shared" si="4"/>
        <v>5</v>
      </c>
      <c r="W13" s="77">
        <f t="shared" si="4"/>
        <v>5</v>
      </c>
      <c r="X13" s="77">
        <f t="shared" si="4"/>
        <v>5</v>
      </c>
      <c r="Y13" s="77">
        <f t="shared" si="4"/>
        <v>5</v>
      </c>
      <c r="Z13" s="77">
        <f t="shared" si="4"/>
        <v>5</v>
      </c>
      <c r="AA13" s="89">
        <f t="shared" si="4"/>
        <v>5</v>
      </c>
      <c r="AB13" s="76">
        <f t="shared" si="1"/>
        <v>0</v>
      </c>
      <c r="AC13" s="76">
        <f t="shared" si="2"/>
        <v>0</v>
      </c>
    </row>
    <row r="14" spans="2:31" s="112" customFormat="1" ht="18" customHeight="1" x14ac:dyDescent="0.2">
      <c r="B14" s="51" t="s">
        <v>49</v>
      </c>
      <c r="C14" s="68" t="s">
        <v>49</v>
      </c>
      <c r="D14" s="48">
        <v>65</v>
      </c>
      <c r="E14" s="48">
        <v>65</v>
      </c>
      <c r="F14" s="48">
        <v>64</v>
      </c>
      <c r="G14" s="48">
        <v>63</v>
      </c>
      <c r="H14" s="48">
        <v>64</v>
      </c>
      <c r="I14" s="48">
        <v>65</v>
      </c>
      <c r="J14" s="48">
        <v>65</v>
      </c>
      <c r="K14" s="48">
        <v>66</v>
      </c>
      <c r="L14" s="48">
        <v>64</v>
      </c>
      <c r="M14" s="48">
        <v>64</v>
      </c>
      <c r="O14" s="138"/>
      <c r="P14" s="22" t="s">
        <v>6</v>
      </c>
      <c r="Q14" s="114"/>
      <c r="R14" s="77">
        <f t="shared" si="4"/>
        <v>65</v>
      </c>
      <c r="S14" s="77">
        <f t="shared" si="4"/>
        <v>65</v>
      </c>
      <c r="T14" s="77">
        <f t="shared" si="4"/>
        <v>64</v>
      </c>
      <c r="U14" s="77">
        <f t="shared" si="4"/>
        <v>63</v>
      </c>
      <c r="V14" s="77">
        <f t="shared" si="4"/>
        <v>64</v>
      </c>
      <c r="W14" s="77">
        <f t="shared" si="4"/>
        <v>65</v>
      </c>
      <c r="X14" s="77">
        <f t="shared" si="4"/>
        <v>65</v>
      </c>
      <c r="Y14" s="77">
        <f t="shared" si="4"/>
        <v>66</v>
      </c>
      <c r="Z14" s="77">
        <f t="shared" si="4"/>
        <v>64</v>
      </c>
      <c r="AA14" s="89">
        <f t="shared" si="4"/>
        <v>64</v>
      </c>
      <c r="AB14" s="76">
        <f t="shared" si="1"/>
        <v>-1.5384615384615385E-2</v>
      </c>
      <c r="AC14" s="76">
        <f t="shared" si="2"/>
        <v>-1.5384615384615385E-2</v>
      </c>
    </row>
    <row r="15" spans="2:31" s="112" customFormat="1" ht="18" customHeight="1" x14ac:dyDescent="0.2">
      <c r="B15" s="51" t="s">
        <v>50</v>
      </c>
      <c r="C15" s="68" t="s">
        <v>50</v>
      </c>
      <c r="D15" s="49">
        <v>21.2</v>
      </c>
      <c r="E15" s="49">
        <v>20.6</v>
      </c>
      <c r="F15" s="49">
        <v>21.7</v>
      </c>
      <c r="G15" s="49">
        <v>21.2</v>
      </c>
      <c r="H15" s="49">
        <v>24.1</v>
      </c>
      <c r="I15" s="49">
        <v>25.3</v>
      </c>
      <c r="J15" s="49">
        <v>23.9</v>
      </c>
      <c r="K15" s="49">
        <v>24.1</v>
      </c>
      <c r="L15" s="49">
        <v>23.9</v>
      </c>
      <c r="M15" s="49">
        <v>22.7</v>
      </c>
      <c r="O15" s="138"/>
      <c r="P15" s="22" t="s">
        <v>7</v>
      </c>
      <c r="Q15" s="114"/>
      <c r="R15" s="78">
        <f t="shared" si="4"/>
        <v>21.2</v>
      </c>
      <c r="S15" s="78">
        <f t="shared" si="4"/>
        <v>20.6</v>
      </c>
      <c r="T15" s="78">
        <f t="shared" si="4"/>
        <v>21.7</v>
      </c>
      <c r="U15" s="78">
        <f t="shared" si="4"/>
        <v>21.2</v>
      </c>
      <c r="V15" s="78">
        <f t="shared" si="4"/>
        <v>24.1</v>
      </c>
      <c r="W15" s="78">
        <f t="shared" si="4"/>
        <v>25.3</v>
      </c>
      <c r="X15" s="78">
        <f t="shared" si="4"/>
        <v>23.9</v>
      </c>
      <c r="Y15" s="78">
        <f t="shared" si="4"/>
        <v>24.1</v>
      </c>
      <c r="Z15" s="78">
        <f t="shared" si="4"/>
        <v>23.9</v>
      </c>
      <c r="AA15" s="87">
        <f t="shared" si="4"/>
        <v>22.7</v>
      </c>
      <c r="AB15" s="76">
        <f t="shared" si="1"/>
        <v>7.0754716981132074E-2</v>
      </c>
      <c r="AC15" s="76">
        <f t="shared" si="2"/>
        <v>-0.10276679841897239</v>
      </c>
    </row>
    <row r="16" spans="2:31" s="112" customFormat="1" ht="18" customHeight="1" x14ac:dyDescent="0.2">
      <c r="B16" s="51" t="s">
        <v>51</v>
      </c>
      <c r="C16" s="68" t="s">
        <v>51</v>
      </c>
      <c r="D16" s="48">
        <v>110</v>
      </c>
      <c r="E16" s="48">
        <v>104</v>
      </c>
      <c r="F16" s="48">
        <v>104</v>
      </c>
      <c r="G16" s="48">
        <v>101</v>
      </c>
      <c r="H16" s="48">
        <v>101</v>
      </c>
      <c r="I16" s="48">
        <v>101</v>
      </c>
      <c r="J16" s="48">
        <v>112</v>
      </c>
      <c r="K16" s="48">
        <v>117</v>
      </c>
      <c r="L16" s="48">
        <v>111</v>
      </c>
      <c r="M16" s="48">
        <v>88</v>
      </c>
      <c r="O16" s="138"/>
      <c r="P16" s="22" t="s">
        <v>13</v>
      </c>
      <c r="Q16" s="114"/>
      <c r="R16" s="78">
        <f ca="1">D26*OFFSET(T$109,MATCH($AC$1,$Q$109:$Q$110,0)-1,0)</f>
        <v>55.2</v>
      </c>
      <c r="S16" s="78">
        <f ca="1">E26*OFFSET(U$109,MATCH($AC$1,$Q$109:$Q$110,0)-1,0)</f>
        <v>51.5</v>
      </c>
      <c r="T16" s="78">
        <f ca="1">F26*OFFSET(V$109,MATCH($AC$1,$Q$109:$Q$110,0)-1,0)</f>
        <v>52.6</v>
      </c>
      <c r="U16" s="78">
        <f ca="1">G26*OFFSET(W$109,MATCH($AC$1,$Q$109:$Q$110,0)-1,0)</f>
        <v>53.7</v>
      </c>
      <c r="V16" s="78">
        <f t="shared" ref="V16:AA16" ca="1" si="5">H26*OFFSET(X$109,MATCH($AC$1,$Q$109:$Q$110,0)-1,0)</f>
        <v>55.3</v>
      </c>
      <c r="W16" s="78">
        <f t="shared" ca="1" si="5"/>
        <v>53.6</v>
      </c>
      <c r="X16" s="78">
        <f t="shared" ca="1" si="5"/>
        <v>54.6</v>
      </c>
      <c r="Y16" s="78">
        <f t="shared" ca="1" si="5"/>
        <v>52.5</v>
      </c>
      <c r="Z16" s="78">
        <f t="shared" ca="1" si="5"/>
        <v>59.7</v>
      </c>
      <c r="AA16" s="87">
        <f t="shared" ca="1" si="5"/>
        <v>56.7</v>
      </c>
      <c r="AB16" s="76">
        <f t="shared" ca="1" si="1"/>
        <v>2.717391304347826E-2</v>
      </c>
      <c r="AC16" s="76">
        <f t="shared" ca="1" si="2"/>
        <v>5.7835820895522416E-2</v>
      </c>
    </row>
    <row r="17" spans="2:29" s="112" customFormat="1" ht="18" customHeight="1" x14ac:dyDescent="0.2">
      <c r="B17" s="51" t="s">
        <v>52</v>
      </c>
      <c r="C17" s="68" t="s">
        <v>52</v>
      </c>
      <c r="D17" s="49">
        <v>18.100000000000001</v>
      </c>
      <c r="E17" s="49">
        <v>19.7</v>
      </c>
      <c r="F17" s="49">
        <v>20.5</v>
      </c>
      <c r="G17" s="49">
        <v>20.7</v>
      </c>
      <c r="H17" s="49">
        <v>21.3</v>
      </c>
      <c r="I17" s="49">
        <v>20.5</v>
      </c>
      <c r="J17" s="49">
        <v>22.5</v>
      </c>
      <c r="K17" s="49">
        <v>22.8</v>
      </c>
      <c r="L17" s="49">
        <v>23.2</v>
      </c>
      <c r="M17" s="49">
        <v>22.3</v>
      </c>
      <c r="O17" s="138"/>
      <c r="P17" s="22" t="s">
        <v>9</v>
      </c>
      <c r="Q17" s="114"/>
      <c r="R17" s="77">
        <f t="shared" ref="R17:AA19" si="6">D16</f>
        <v>110</v>
      </c>
      <c r="S17" s="77">
        <f t="shared" si="6"/>
        <v>104</v>
      </c>
      <c r="T17" s="77">
        <f t="shared" si="6"/>
        <v>104</v>
      </c>
      <c r="U17" s="77">
        <f t="shared" si="6"/>
        <v>101</v>
      </c>
      <c r="V17" s="77">
        <f t="shared" si="6"/>
        <v>101</v>
      </c>
      <c r="W17" s="77">
        <f t="shared" si="6"/>
        <v>101</v>
      </c>
      <c r="X17" s="77">
        <f t="shared" si="6"/>
        <v>112</v>
      </c>
      <c r="Y17" s="77">
        <f t="shared" si="6"/>
        <v>117</v>
      </c>
      <c r="Z17" s="77">
        <f t="shared" si="6"/>
        <v>111</v>
      </c>
      <c r="AA17" s="89">
        <f t="shared" si="6"/>
        <v>88</v>
      </c>
      <c r="AB17" s="76">
        <f t="shared" si="1"/>
        <v>-0.2</v>
      </c>
      <c r="AC17" s="76">
        <f t="shared" si="2"/>
        <v>-0.12871287128712872</v>
      </c>
    </row>
    <row r="18" spans="2:29" s="112" customFormat="1" ht="18" customHeight="1" x14ac:dyDescent="0.2">
      <c r="B18" s="51" t="s">
        <v>53</v>
      </c>
      <c r="C18" s="68" t="s">
        <v>53</v>
      </c>
      <c r="D18" s="50">
        <v>0.19</v>
      </c>
      <c r="E18" s="50">
        <v>0.2</v>
      </c>
      <c r="F18" s="50">
        <v>0.21</v>
      </c>
      <c r="G18" s="50">
        <v>0.21</v>
      </c>
      <c r="H18" s="50">
        <v>0.24</v>
      </c>
      <c r="I18" s="50">
        <v>0.25</v>
      </c>
      <c r="J18" s="50">
        <v>0.21</v>
      </c>
      <c r="K18" s="50">
        <v>0.21</v>
      </c>
      <c r="L18" s="50">
        <v>0.22</v>
      </c>
      <c r="M18" s="50">
        <v>0.26</v>
      </c>
      <c r="O18" s="138"/>
      <c r="P18" s="22" t="s">
        <v>14</v>
      </c>
      <c r="Q18" s="114"/>
      <c r="R18" s="77">
        <f t="shared" si="6"/>
        <v>18.100000000000001</v>
      </c>
      <c r="S18" s="77">
        <f t="shared" si="6"/>
        <v>19.7</v>
      </c>
      <c r="T18" s="77">
        <f t="shared" si="6"/>
        <v>20.5</v>
      </c>
      <c r="U18" s="77">
        <f t="shared" si="6"/>
        <v>20.7</v>
      </c>
      <c r="V18" s="77">
        <f t="shared" si="6"/>
        <v>21.3</v>
      </c>
      <c r="W18" s="77">
        <f t="shared" si="6"/>
        <v>20.5</v>
      </c>
      <c r="X18" s="77">
        <f t="shared" si="6"/>
        <v>22.5</v>
      </c>
      <c r="Y18" s="77">
        <f t="shared" si="6"/>
        <v>22.8</v>
      </c>
      <c r="Z18" s="77">
        <f t="shared" si="6"/>
        <v>23.2</v>
      </c>
      <c r="AA18" s="89">
        <f t="shared" si="6"/>
        <v>22.3</v>
      </c>
      <c r="AB18" s="76">
        <f t="shared" si="1"/>
        <v>0.23204419889502756</v>
      </c>
      <c r="AC18" s="76">
        <f t="shared" si="2"/>
        <v>8.7804878048780524E-2</v>
      </c>
    </row>
    <row r="19" spans="2:29" s="112" customFormat="1" ht="18" customHeight="1" x14ac:dyDescent="0.2">
      <c r="B19" s="51" t="s">
        <v>54</v>
      </c>
      <c r="C19" s="68" t="s">
        <v>54</v>
      </c>
      <c r="D19" s="48">
        <v>2600</v>
      </c>
      <c r="E19" s="48">
        <v>2498</v>
      </c>
      <c r="F19" s="48">
        <v>2422</v>
      </c>
      <c r="G19" s="48">
        <v>2531</v>
      </c>
      <c r="H19" s="48">
        <v>2296</v>
      </c>
      <c r="I19" s="48">
        <v>2120</v>
      </c>
      <c r="J19" s="48">
        <v>2282</v>
      </c>
      <c r="K19" s="48">
        <v>2181</v>
      </c>
      <c r="L19" s="48">
        <v>2498</v>
      </c>
      <c r="M19" s="48">
        <v>2501</v>
      </c>
      <c r="O19" s="138"/>
      <c r="P19" s="22" t="s">
        <v>15</v>
      </c>
      <c r="Q19" s="114"/>
      <c r="R19" s="81">
        <f t="shared" si="6"/>
        <v>0.19</v>
      </c>
      <c r="S19" s="81">
        <f t="shared" si="6"/>
        <v>0.2</v>
      </c>
      <c r="T19" s="81">
        <f t="shared" si="6"/>
        <v>0.21</v>
      </c>
      <c r="U19" s="81">
        <f t="shared" si="6"/>
        <v>0.21</v>
      </c>
      <c r="V19" s="81">
        <f t="shared" si="6"/>
        <v>0.24</v>
      </c>
      <c r="W19" s="81">
        <f t="shared" si="6"/>
        <v>0.25</v>
      </c>
      <c r="X19" s="81">
        <f t="shared" si="6"/>
        <v>0.21</v>
      </c>
      <c r="Y19" s="81">
        <f t="shared" si="6"/>
        <v>0.21</v>
      </c>
      <c r="Z19" s="81">
        <f t="shared" si="6"/>
        <v>0.22</v>
      </c>
      <c r="AA19" s="24">
        <f t="shared" si="6"/>
        <v>0.26</v>
      </c>
      <c r="AB19" s="76">
        <f t="shared" si="1"/>
        <v>0.36842105263157898</v>
      </c>
      <c r="AC19" s="76">
        <f t="shared" si="2"/>
        <v>4.0000000000000036E-2</v>
      </c>
    </row>
    <row r="20" spans="2:29" s="112" customFormat="1" ht="18" customHeight="1" x14ac:dyDescent="0.2">
      <c r="B20" s="51" t="s">
        <v>18</v>
      </c>
      <c r="C20" s="68" t="s">
        <v>18</v>
      </c>
      <c r="D20" s="50">
        <v>2.25</v>
      </c>
      <c r="E20" s="50">
        <v>2.2999999999999998</v>
      </c>
      <c r="F20" s="50">
        <v>2.44</v>
      </c>
      <c r="G20" s="50">
        <v>2.5</v>
      </c>
      <c r="H20" s="50">
        <v>2.77</v>
      </c>
      <c r="I20" s="50">
        <v>2.89</v>
      </c>
      <c r="J20" s="50">
        <v>2.52</v>
      </c>
      <c r="K20" s="50">
        <v>2.37</v>
      </c>
      <c r="L20" s="50">
        <v>2.4900000000000002</v>
      </c>
      <c r="M20" s="50">
        <v>2.98</v>
      </c>
      <c r="O20" s="139"/>
      <c r="P20" s="25" t="s">
        <v>16</v>
      </c>
      <c r="Q20" s="115"/>
      <c r="R20" s="82">
        <f ca="1">D19*OFFSET(T$109,MATCH($AC$1,$Q$109:$Q$110,0)-1,0)</f>
        <v>2600</v>
      </c>
      <c r="S20" s="82">
        <f ca="1">E19*OFFSET(U$109,MATCH($AC$1,$Q$109:$Q$110,0)-1,0)</f>
        <v>2498</v>
      </c>
      <c r="T20" s="82">
        <f ca="1">F19*OFFSET(V$109,MATCH($AC$1,$Q$109:$Q$110,0)-1,0)</f>
        <v>2422</v>
      </c>
      <c r="U20" s="82">
        <f ca="1">G19*OFFSET(W$109,MATCH($AC$1,$Q$109:$Q$110,0)-1,0)</f>
        <v>2531</v>
      </c>
      <c r="V20" s="82">
        <f t="shared" ref="V20:AA20" ca="1" si="7">H19*OFFSET(X$109,MATCH($AC$1,$Q$109:$Q$110,0)-1,0)</f>
        <v>2296</v>
      </c>
      <c r="W20" s="82">
        <f t="shared" ca="1" si="7"/>
        <v>2120</v>
      </c>
      <c r="X20" s="82">
        <f t="shared" ca="1" si="7"/>
        <v>2282</v>
      </c>
      <c r="Y20" s="82">
        <f t="shared" ca="1" si="7"/>
        <v>2181</v>
      </c>
      <c r="Z20" s="82">
        <f t="shared" ca="1" si="7"/>
        <v>2498</v>
      </c>
      <c r="AA20" s="88">
        <f t="shared" ca="1" si="7"/>
        <v>2501</v>
      </c>
      <c r="AB20" s="79">
        <f t="shared" ca="1" si="1"/>
        <v>-3.8076923076923078E-2</v>
      </c>
      <c r="AC20" s="79">
        <f t="shared" ca="1" si="2"/>
        <v>0.17971698113207546</v>
      </c>
    </row>
    <row r="21" spans="2:29" s="112" customFormat="1" ht="18" customHeight="1" x14ac:dyDescent="0.2">
      <c r="B21" s="51" t="s">
        <v>19</v>
      </c>
      <c r="C21" s="68" t="s">
        <v>19</v>
      </c>
      <c r="D21" s="50">
        <v>5.85</v>
      </c>
      <c r="E21" s="50">
        <v>5.75</v>
      </c>
      <c r="F21" s="50">
        <v>5.9</v>
      </c>
      <c r="G21" s="50">
        <v>6.32</v>
      </c>
      <c r="H21" s="50">
        <v>6.36</v>
      </c>
      <c r="I21" s="50">
        <v>6.13</v>
      </c>
      <c r="J21" s="50">
        <v>5.75</v>
      </c>
      <c r="K21" s="50">
        <v>5.17</v>
      </c>
      <c r="L21" s="50">
        <v>6.21</v>
      </c>
      <c r="M21" s="50">
        <v>7.46</v>
      </c>
      <c r="O21" s="140" t="s">
        <v>17</v>
      </c>
      <c r="P21" s="19" t="s">
        <v>18</v>
      </c>
      <c r="Q21" s="114"/>
      <c r="R21" s="83">
        <f>D20</f>
        <v>2.25</v>
      </c>
      <c r="S21" s="83">
        <f>E20</f>
        <v>2.2999999999999998</v>
      </c>
      <c r="T21" s="83">
        <f>F20</f>
        <v>2.44</v>
      </c>
      <c r="U21" s="83">
        <f>G20</f>
        <v>2.5</v>
      </c>
      <c r="V21" s="83">
        <f t="shared" ref="V21:AA21" si="8">H20</f>
        <v>2.77</v>
      </c>
      <c r="W21" s="83">
        <f t="shared" si="8"/>
        <v>2.89</v>
      </c>
      <c r="X21" s="83">
        <f t="shared" si="8"/>
        <v>2.52</v>
      </c>
      <c r="Y21" s="83">
        <f t="shared" si="8"/>
        <v>2.37</v>
      </c>
      <c r="Z21" s="83">
        <f t="shared" si="8"/>
        <v>2.4900000000000002</v>
      </c>
      <c r="AA21" s="29">
        <f t="shared" si="8"/>
        <v>2.98</v>
      </c>
      <c r="AB21" s="94">
        <f t="shared" si="1"/>
        <v>0.32444444444444442</v>
      </c>
      <c r="AC21" s="94">
        <f t="shared" si="2"/>
        <v>3.1141868512110676E-2</v>
      </c>
    </row>
    <row r="22" spans="2:29" s="112" customFormat="1" ht="18" customHeight="1" x14ac:dyDescent="0.2">
      <c r="B22" s="51" t="s">
        <v>55</v>
      </c>
      <c r="C22" s="68" t="s">
        <v>55</v>
      </c>
      <c r="D22" s="50">
        <v>4.6500000000000004</v>
      </c>
      <c r="E22" s="50">
        <v>4.17</v>
      </c>
      <c r="F22" s="50">
        <v>4.62</v>
      </c>
      <c r="G22" s="50">
        <v>5.07</v>
      </c>
      <c r="H22" s="50">
        <v>5.27</v>
      </c>
      <c r="I22" s="50">
        <v>4.9800000000000004</v>
      </c>
      <c r="J22" s="50">
        <v>4.71</v>
      </c>
      <c r="K22" s="50">
        <v>4.1900000000000004</v>
      </c>
      <c r="L22" s="50">
        <v>4.5199999999999996</v>
      </c>
      <c r="M22" s="50">
        <v>5.44</v>
      </c>
      <c r="O22" s="140"/>
      <c r="P22" s="22" t="s">
        <v>19</v>
      </c>
      <c r="Q22" s="114"/>
      <c r="R22" s="81">
        <f t="shared" ref="R22:AA39" ca="1" si="9">D21*OFFSET(T$109,MATCH($AC$1,$Q$109:$Q$110,0)-1,0)</f>
        <v>5.85</v>
      </c>
      <c r="S22" s="81">
        <f t="shared" ca="1" si="9"/>
        <v>5.75</v>
      </c>
      <c r="T22" s="81">
        <f t="shared" ca="1" si="9"/>
        <v>5.9</v>
      </c>
      <c r="U22" s="81">
        <f t="shared" ca="1" si="9"/>
        <v>6.32</v>
      </c>
      <c r="V22" s="81">
        <f t="shared" ca="1" si="9"/>
        <v>6.36</v>
      </c>
      <c r="W22" s="81">
        <f t="shared" ca="1" si="9"/>
        <v>6.13</v>
      </c>
      <c r="X22" s="81">
        <f t="shared" ca="1" si="9"/>
        <v>5.75</v>
      </c>
      <c r="Y22" s="81">
        <f t="shared" ca="1" si="9"/>
        <v>5.17</v>
      </c>
      <c r="Z22" s="81">
        <f t="shared" ca="1" si="9"/>
        <v>6.21</v>
      </c>
      <c r="AA22" s="24">
        <f t="shared" ca="1" si="9"/>
        <v>7.46</v>
      </c>
      <c r="AB22" s="76">
        <f t="shared" ca="1" si="1"/>
        <v>0.27521367521367529</v>
      </c>
      <c r="AC22" s="76">
        <f t="shared" ca="1" si="2"/>
        <v>0.2169657422512235</v>
      </c>
    </row>
    <row r="23" spans="2:29" s="112" customFormat="1" ht="18" customHeight="1" x14ac:dyDescent="0.2">
      <c r="B23" s="51" t="s">
        <v>20</v>
      </c>
      <c r="C23" s="68" t="s">
        <v>20</v>
      </c>
      <c r="D23" s="50">
        <v>1.36</v>
      </c>
      <c r="E23" s="50">
        <v>1.75</v>
      </c>
      <c r="F23" s="50">
        <v>1.5</v>
      </c>
      <c r="G23" s="50">
        <v>1.54</v>
      </c>
      <c r="H23" s="50">
        <v>1.38</v>
      </c>
      <c r="I23" s="50">
        <v>1.48</v>
      </c>
      <c r="J23" s="50">
        <v>1.32</v>
      </c>
      <c r="K23" s="50">
        <v>1.1100000000000001</v>
      </c>
      <c r="L23" s="50">
        <v>1.98</v>
      </c>
      <c r="M23" s="50">
        <v>2.36</v>
      </c>
      <c r="O23" s="140"/>
      <c r="P23" s="22" t="s">
        <v>73</v>
      </c>
      <c r="Q23" s="114"/>
      <c r="R23" s="81">
        <f t="shared" ca="1" si="9"/>
        <v>4.6500000000000004</v>
      </c>
      <c r="S23" s="81">
        <f t="shared" ca="1" si="9"/>
        <v>4.17</v>
      </c>
      <c r="T23" s="81">
        <f t="shared" ca="1" si="9"/>
        <v>4.62</v>
      </c>
      <c r="U23" s="81">
        <f t="shared" ca="1" si="9"/>
        <v>5.07</v>
      </c>
      <c r="V23" s="81">
        <f t="shared" ca="1" si="9"/>
        <v>5.27</v>
      </c>
      <c r="W23" s="81">
        <f t="shared" ca="1" si="9"/>
        <v>4.9800000000000004</v>
      </c>
      <c r="X23" s="81">
        <f t="shared" ca="1" si="9"/>
        <v>4.71</v>
      </c>
      <c r="Y23" s="81">
        <f t="shared" ca="1" si="9"/>
        <v>4.1900000000000004</v>
      </c>
      <c r="Z23" s="81">
        <f t="shared" ca="1" si="9"/>
        <v>4.5199999999999996</v>
      </c>
      <c r="AA23" s="24">
        <f t="shared" ca="1" si="9"/>
        <v>5.44</v>
      </c>
      <c r="AB23" s="76">
        <f t="shared" ca="1" si="1"/>
        <v>0.16989247311827957</v>
      </c>
      <c r="AC23" s="76">
        <f t="shared" ca="1" si="2"/>
        <v>9.2369477911646569E-2</v>
      </c>
    </row>
    <row r="24" spans="2:29" s="112" customFormat="1" ht="18" customHeight="1" x14ac:dyDescent="0.2">
      <c r="B24" s="51" t="s">
        <v>56</v>
      </c>
      <c r="C24" s="68" t="s">
        <v>56</v>
      </c>
      <c r="D24" s="49">
        <v>60.5</v>
      </c>
      <c r="E24" s="49">
        <v>52.4</v>
      </c>
      <c r="F24" s="49">
        <v>54.7</v>
      </c>
      <c r="G24" s="49">
        <v>56.7</v>
      </c>
      <c r="H24" s="49">
        <v>60.7</v>
      </c>
      <c r="I24" s="49">
        <v>61.2</v>
      </c>
      <c r="J24" s="49">
        <v>58.2</v>
      </c>
      <c r="K24" s="49">
        <v>49.2</v>
      </c>
      <c r="L24" s="49">
        <v>56.7</v>
      </c>
      <c r="M24" s="49">
        <v>67.599999999999994</v>
      </c>
      <c r="O24" s="140"/>
      <c r="P24" s="22" t="s">
        <v>20</v>
      </c>
      <c r="Q24" s="114"/>
      <c r="R24" s="81">
        <f t="shared" ca="1" si="9"/>
        <v>1.36</v>
      </c>
      <c r="S24" s="81">
        <f t="shared" ca="1" si="9"/>
        <v>1.75</v>
      </c>
      <c r="T24" s="81">
        <f t="shared" ca="1" si="9"/>
        <v>1.5</v>
      </c>
      <c r="U24" s="81">
        <f t="shared" ca="1" si="9"/>
        <v>1.54</v>
      </c>
      <c r="V24" s="81">
        <f t="shared" ca="1" si="9"/>
        <v>1.38</v>
      </c>
      <c r="W24" s="81">
        <f t="shared" ca="1" si="9"/>
        <v>1.48</v>
      </c>
      <c r="X24" s="81">
        <f t="shared" ca="1" si="9"/>
        <v>1.32</v>
      </c>
      <c r="Y24" s="81">
        <f t="shared" ca="1" si="9"/>
        <v>1.1100000000000001</v>
      </c>
      <c r="Z24" s="81">
        <f t="shared" ca="1" si="9"/>
        <v>1.98</v>
      </c>
      <c r="AA24" s="24">
        <f t="shared" ca="1" si="9"/>
        <v>2.36</v>
      </c>
      <c r="AB24" s="76">
        <f t="shared" ca="1" si="1"/>
        <v>0.73529411764705865</v>
      </c>
      <c r="AC24" s="76">
        <f t="shared" ca="1" si="2"/>
        <v>0.59459459459459452</v>
      </c>
    </row>
    <row r="25" spans="2:29" s="112" customFormat="1" ht="18" customHeight="1" x14ac:dyDescent="0.2">
      <c r="B25" s="51" t="s">
        <v>22</v>
      </c>
      <c r="C25" s="68" t="s">
        <v>22</v>
      </c>
      <c r="D25" s="49">
        <v>14.1</v>
      </c>
      <c r="E25" s="49">
        <v>16</v>
      </c>
      <c r="F25" s="49">
        <v>13.9</v>
      </c>
      <c r="G25" s="49">
        <v>13.8</v>
      </c>
      <c r="H25" s="49">
        <v>13.2</v>
      </c>
      <c r="I25" s="49">
        <v>14.8</v>
      </c>
      <c r="J25" s="49">
        <v>13.4</v>
      </c>
      <c r="K25" s="49">
        <v>10.6</v>
      </c>
      <c r="L25" s="49">
        <v>18</v>
      </c>
      <c r="M25" s="49">
        <v>21.4</v>
      </c>
      <c r="O25" s="140"/>
      <c r="P25" s="22" t="s">
        <v>21</v>
      </c>
      <c r="Q25" s="114"/>
      <c r="R25" s="78">
        <f t="shared" ca="1" si="9"/>
        <v>60.5</v>
      </c>
      <c r="S25" s="78">
        <f t="shared" ca="1" si="9"/>
        <v>52.4</v>
      </c>
      <c r="T25" s="78">
        <f t="shared" ca="1" si="9"/>
        <v>54.7</v>
      </c>
      <c r="U25" s="78">
        <f t="shared" ca="1" si="9"/>
        <v>56.7</v>
      </c>
      <c r="V25" s="78">
        <f t="shared" ca="1" si="9"/>
        <v>60.7</v>
      </c>
      <c r="W25" s="78">
        <f t="shared" ca="1" si="9"/>
        <v>61.2</v>
      </c>
      <c r="X25" s="78">
        <f t="shared" ca="1" si="9"/>
        <v>58.2</v>
      </c>
      <c r="Y25" s="78">
        <f t="shared" ca="1" si="9"/>
        <v>49.2</v>
      </c>
      <c r="Z25" s="78">
        <f t="shared" ca="1" si="9"/>
        <v>56.7</v>
      </c>
      <c r="AA25" s="87">
        <f t="shared" ca="1" si="9"/>
        <v>67.599999999999994</v>
      </c>
      <c r="AB25" s="76">
        <f t="shared" ca="1" si="1"/>
        <v>0.11735537190082636</v>
      </c>
      <c r="AC25" s="76">
        <f t="shared" ca="1" si="2"/>
        <v>0.10457516339869266</v>
      </c>
    </row>
    <row r="26" spans="2:29" s="112" customFormat="1" ht="18" customHeight="1" x14ac:dyDescent="0.2">
      <c r="B26" s="51" t="s">
        <v>57</v>
      </c>
      <c r="C26" s="68" t="s">
        <v>57</v>
      </c>
      <c r="D26" s="49">
        <v>55.2</v>
      </c>
      <c r="E26" s="49">
        <v>51.5</v>
      </c>
      <c r="F26" s="49">
        <v>52.6</v>
      </c>
      <c r="G26" s="49">
        <v>53.7</v>
      </c>
      <c r="H26" s="49">
        <v>55.3</v>
      </c>
      <c r="I26" s="49">
        <v>53.6</v>
      </c>
      <c r="J26" s="49">
        <v>54.6</v>
      </c>
      <c r="K26" s="49">
        <v>52.5</v>
      </c>
      <c r="L26" s="49">
        <v>59.7</v>
      </c>
      <c r="M26" s="49">
        <v>56.7</v>
      </c>
      <c r="O26" s="141"/>
      <c r="P26" s="22" t="s">
        <v>22</v>
      </c>
      <c r="Q26" s="115"/>
      <c r="R26" s="81">
        <f t="shared" ca="1" si="9"/>
        <v>14.1</v>
      </c>
      <c r="S26" s="81">
        <f t="shared" ca="1" si="9"/>
        <v>16</v>
      </c>
      <c r="T26" s="81">
        <f t="shared" ca="1" si="9"/>
        <v>13.9</v>
      </c>
      <c r="U26" s="81">
        <f t="shared" ca="1" si="9"/>
        <v>13.8</v>
      </c>
      <c r="V26" s="81">
        <f t="shared" ca="1" si="9"/>
        <v>13.2</v>
      </c>
      <c r="W26" s="81">
        <f t="shared" ca="1" si="9"/>
        <v>14.8</v>
      </c>
      <c r="X26" s="81">
        <f t="shared" ca="1" si="9"/>
        <v>13.4</v>
      </c>
      <c r="Y26" s="81">
        <f t="shared" ca="1" si="9"/>
        <v>10.6</v>
      </c>
      <c r="Z26" s="81">
        <f t="shared" ca="1" si="9"/>
        <v>18</v>
      </c>
      <c r="AA26" s="24">
        <f t="shared" ca="1" si="9"/>
        <v>21.4</v>
      </c>
      <c r="AB26" s="79">
        <f t="shared" ca="1" si="1"/>
        <v>0.51773049645390068</v>
      </c>
      <c r="AC26" s="79">
        <f t="shared" ca="1" si="2"/>
        <v>0.44594594594594578</v>
      </c>
    </row>
    <row r="27" spans="2:29" s="112" customFormat="1" ht="18" customHeight="1" x14ac:dyDescent="0.2">
      <c r="B27" s="51" t="s">
        <v>58</v>
      </c>
      <c r="C27" s="68" t="s">
        <v>58</v>
      </c>
      <c r="D27" s="49">
        <v>1.5</v>
      </c>
      <c r="E27" s="49">
        <v>1.5</v>
      </c>
      <c r="F27" s="49">
        <v>1.9</v>
      </c>
      <c r="G27" s="49">
        <v>2.5</v>
      </c>
      <c r="H27" s="49">
        <v>2.6</v>
      </c>
      <c r="I27" s="49">
        <v>2.9</v>
      </c>
      <c r="J27" s="49">
        <v>2.7</v>
      </c>
      <c r="K27" s="49">
        <v>1.3</v>
      </c>
      <c r="L27" s="49">
        <v>2.7</v>
      </c>
      <c r="M27" s="49">
        <v>2.6</v>
      </c>
      <c r="O27" s="142" t="s">
        <v>23</v>
      </c>
      <c r="P27" s="19" t="s">
        <v>13</v>
      </c>
      <c r="Q27" s="114"/>
      <c r="R27" s="80">
        <f t="shared" ca="1" si="9"/>
        <v>55.2</v>
      </c>
      <c r="S27" s="80">
        <f t="shared" ca="1" si="9"/>
        <v>51.5</v>
      </c>
      <c r="T27" s="80">
        <f t="shared" ca="1" si="9"/>
        <v>52.6</v>
      </c>
      <c r="U27" s="80">
        <f t="shared" ca="1" si="9"/>
        <v>53.7</v>
      </c>
      <c r="V27" s="80">
        <f t="shared" ca="1" si="9"/>
        <v>55.3</v>
      </c>
      <c r="W27" s="80">
        <f t="shared" ca="1" si="9"/>
        <v>53.6</v>
      </c>
      <c r="X27" s="80">
        <f t="shared" ca="1" si="9"/>
        <v>54.6</v>
      </c>
      <c r="Y27" s="80">
        <f t="shared" ca="1" si="9"/>
        <v>52.5</v>
      </c>
      <c r="Z27" s="80">
        <f t="shared" ca="1" si="9"/>
        <v>59.7</v>
      </c>
      <c r="AA27" s="21">
        <f t="shared" ca="1" si="9"/>
        <v>56.7</v>
      </c>
      <c r="AB27" s="76">
        <f t="shared" ca="1" si="1"/>
        <v>2.717391304347826E-2</v>
      </c>
      <c r="AC27" s="76">
        <f t="shared" ca="1" si="2"/>
        <v>5.7835820895522416E-2</v>
      </c>
    </row>
    <row r="28" spans="2:29" s="112" customFormat="1" ht="18" customHeight="1" x14ac:dyDescent="0.2">
      <c r="B28" s="51" t="s">
        <v>59</v>
      </c>
      <c r="C28" s="68" t="s">
        <v>59</v>
      </c>
      <c r="D28" s="49">
        <v>56.7</v>
      </c>
      <c r="E28" s="49">
        <v>53</v>
      </c>
      <c r="F28" s="49">
        <v>54.6</v>
      </c>
      <c r="G28" s="49">
        <v>56.1</v>
      </c>
      <c r="H28" s="49">
        <v>57.9</v>
      </c>
      <c r="I28" s="49">
        <v>56.5</v>
      </c>
      <c r="J28" s="49">
        <v>57.3</v>
      </c>
      <c r="K28" s="49">
        <v>53.8</v>
      </c>
      <c r="L28" s="49">
        <v>62.5</v>
      </c>
      <c r="M28" s="49">
        <v>59.3</v>
      </c>
      <c r="O28" s="143"/>
      <c r="P28" s="22" t="s">
        <v>24</v>
      </c>
      <c r="Q28" s="114"/>
      <c r="R28" s="78">
        <f t="shared" ca="1" si="9"/>
        <v>1.5</v>
      </c>
      <c r="S28" s="78">
        <f t="shared" ca="1" si="9"/>
        <v>1.5</v>
      </c>
      <c r="T28" s="78">
        <f t="shared" ca="1" si="9"/>
        <v>1.9</v>
      </c>
      <c r="U28" s="78">
        <f t="shared" ca="1" si="9"/>
        <v>2.5</v>
      </c>
      <c r="V28" s="78">
        <f t="shared" ca="1" si="9"/>
        <v>2.6</v>
      </c>
      <c r="W28" s="78">
        <f t="shared" ca="1" si="9"/>
        <v>2.9</v>
      </c>
      <c r="X28" s="78">
        <f t="shared" ca="1" si="9"/>
        <v>2.7</v>
      </c>
      <c r="Y28" s="78">
        <f t="shared" ca="1" si="9"/>
        <v>1.3</v>
      </c>
      <c r="Z28" s="78">
        <f t="shared" ca="1" si="9"/>
        <v>2.7</v>
      </c>
      <c r="AA28" s="87">
        <f t="shared" ca="1" si="9"/>
        <v>2.6</v>
      </c>
      <c r="AB28" s="76">
        <f t="shared" ca="1" si="1"/>
        <v>0.73333333333333339</v>
      </c>
      <c r="AC28" s="76">
        <f t="shared" ca="1" si="2"/>
        <v>-0.10344827586206891</v>
      </c>
    </row>
    <row r="29" spans="2:29" s="112" customFormat="1" ht="18" customHeight="1" x14ac:dyDescent="0.2">
      <c r="B29" s="51" t="s">
        <v>60</v>
      </c>
      <c r="C29" s="68" t="s">
        <v>60</v>
      </c>
      <c r="D29" s="49">
        <v>8.8000000000000007</v>
      </c>
      <c r="E29" s="49">
        <v>5.7</v>
      </c>
      <c r="F29" s="49">
        <v>7.1</v>
      </c>
      <c r="G29" s="49">
        <v>8.9</v>
      </c>
      <c r="H29" s="49">
        <v>9.1</v>
      </c>
      <c r="I29" s="49">
        <v>8.6999999999999993</v>
      </c>
      <c r="J29" s="49">
        <v>8.5</v>
      </c>
      <c r="K29" s="49">
        <v>6.4</v>
      </c>
      <c r="L29" s="49">
        <v>5.6</v>
      </c>
      <c r="M29" s="49">
        <v>5.3</v>
      </c>
      <c r="O29" s="143"/>
      <c r="P29" s="30" t="s">
        <v>25</v>
      </c>
      <c r="Q29" s="114"/>
      <c r="R29" s="84">
        <f t="shared" ca="1" si="9"/>
        <v>56.7</v>
      </c>
      <c r="S29" s="84">
        <f t="shared" ca="1" si="9"/>
        <v>53</v>
      </c>
      <c r="T29" s="84">
        <f t="shared" ca="1" si="9"/>
        <v>54.6</v>
      </c>
      <c r="U29" s="84">
        <f t="shared" ca="1" si="9"/>
        <v>56.1</v>
      </c>
      <c r="V29" s="84">
        <f t="shared" ca="1" si="9"/>
        <v>57.9</v>
      </c>
      <c r="W29" s="84">
        <f t="shared" ca="1" si="9"/>
        <v>56.5</v>
      </c>
      <c r="X29" s="84">
        <f t="shared" ca="1" si="9"/>
        <v>57.3</v>
      </c>
      <c r="Y29" s="84">
        <f t="shared" ca="1" si="9"/>
        <v>53.8</v>
      </c>
      <c r="Z29" s="84">
        <f t="shared" ca="1" si="9"/>
        <v>62.5</v>
      </c>
      <c r="AA29" s="32">
        <f t="shared" ca="1" si="9"/>
        <v>59.3</v>
      </c>
      <c r="AB29" s="33">
        <f t="shared" ca="1" si="1"/>
        <v>4.5855379188712422E-2</v>
      </c>
      <c r="AC29" s="33">
        <f t="shared" ca="1" si="2"/>
        <v>4.9557522123893756E-2</v>
      </c>
    </row>
    <row r="30" spans="2:29" s="112" customFormat="1" ht="18" customHeight="1" x14ac:dyDescent="0.2">
      <c r="B30" s="51" t="s">
        <v>61</v>
      </c>
      <c r="C30" s="68" t="s">
        <v>61</v>
      </c>
      <c r="D30" s="49">
        <v>17.3</v>
      </c>
      <c r="E30" s="49">
        <v>14.8</v>
      </c>
      <c r="F30" s="49">
        <v>14.8</v>
      </c>
      <c r="G30" s="49">
        <v>14.4</v>
      </c>
      <c r="H30" s="49">
        <v>15.4</v>
      </c>
      <c r="I30" s="49">
        <v>14.5</v>
      </c>
      <c r="J30" s="49">
        <v>15.7</v>
      </c>
      <c r="K30" s="49">
        <v>15.3</v>
      </c>
      <c r="L30" s="49">
        <v>15.9</v>
      </c>
      <c r="M30" s="49">
        <v>15</v>
      </c>
      <c r="O30" s="143"/>
      <c r="P30" s="22" t="s">
        <v>26</v>
      </c>
      <c r="Q30" s="114"/>
      <c r="R30" s="78">
        <f t="shared" ca="1" si="9"/>
        <v>8.8000000000000007</v>
      </c>
      <c r="S30" s="78">
        <f t="shared" ca="1" si="9"/>
        <v>5.7</v>
      </c>
      <c r="T30" s="78">
        <f t="shared" ca="1" si="9"/>
        <v>7.1</v>
      </c>
      <c r="U30" s="78">
        <f t="shared" ca="1" si="9"/>
        <v>8.9</v>
      </c>
      <c r="V30" s="78">
        <f t="shared" ca="1" si="9"/>
        <v>9.1</v>
      </c>
      <c r="W30" s="78">
        <f t="shared" ca="1" si="9"/>
        <v>8.6999999999999993</v>
      </c>
      <c r="X30" s="78">
        <f t="shared" ca="1" si="9"/>
        <v>8.5</v>
      </c>
      <c r="Y30" s="78">
        <f t="shared" ca="1" si="9"/>
        <v>6.4</v>
      </c>
      <c r="Z30" s="78">
        <f t="shared" ca="1" si="9"/>
        <v>5.6</v>
      </c>
      <c r="AA30" s="87">
        <f t="shared" ca="1" si="9"/>
        <v>5.3</v>
      </c>
      <c r="AB30" s="76">
        <f t="shared" ca="1" si="1"/>
        <v>-0.39772727272727282</v>
      </c>
      <c r="AC30" s="76">
        <f t="shared" ca="1" si="2"/>
        <v>-0.39080459770114939</v>
      </c>
    </row>
    <row r="31" spans="2:29" s="112" customFormat="1" ht="18" customHeight="1" x14ac:dyDescent="0.2">
      <c r="B31" s="51" t="s">
        <v>62</v>
      </c>
      <c r="C31" s="68" t="s">
        <v>62</v>
      </c>
      <c r="D31" s="49">
        <v>5.8</v>
      </c>
      <c r="E31" s="49">
        <v>6.2</v>
      </c>
      <c r="F31" s="49">
        <v>7.6</v>
      </c>
      <c r="G31" s="49">
        <v>8.5</v>
      </c>
      <c r="H31" s="49">
        <v>9.4</v>
      </c>
      <c r="I31" s="49">
        <v>9.3000000000000007</v>
      </c>
      <c r="J31" s="49">
        <v>8.5</v>
      </c>
      <c r="K31" s="49">
        <v>8.6999999999999993</v>
      </c>
      <c r="L31" s="49">
        <v>10</v>
      </c>
      <c r="M31" s="49">
        <v>9.6999999999999993</v>
      </c>
      <c r="O31" s="143"/>
      <c r="P31" s="22" t="s">
        <v>27</v>
      </c>
      <c r="Q31" s="114"/>
      <c r="R31" s="78">
        <f t="shared" ca="1" si="9"/>
        <v>17.3</v>
      </c>
      <c r="S31" s="78">
        <f t="shared" ca="1" si="9"/>
        <v>14.8</v>
      </c>
      <c r="T31" s="78">
        <f t="shared" ca="1" si="9"/>
        <v>14.8</v>
      </c>
      <c r="U31" s="78">
        <f t="shared" ca="1" si="9"/>
        <v>14.4</v>
      </c>
      <c r="V31" s="78">
        <f t="shared" ca="1" si="9"/>
        <v>15.4</v>
      </c>
      <c r="W31" s="78">
        <f t="shared" ca="1" si="9"/>
        <v>14.5</v>
      </c>
      <c r="X31" s="78">
        <f t="shared" ca="1" si="9"/>
        <v>15.7</v>
      </c>
      <c r="Y31" s="78">
        <f t="shared" ca="1" si="9"/>
        <v>15.3</v>
      </c>
      <c r="Z31" s="78">
        <f t="shared" ca="1" si="9"/>
        <v>15.9</v>
      </c>
      <c r="AA31" s="87">
        <f t="shared" ca="1" si="9"/>
        <v>15</v>
      </c>
      <c r="AB31" s="76">
        <f t="shared" ca="1" si="1"/>
        <v>-0.13294797687861276</v>
      </c>
      <c r="AC31" s="76">
        <f t="shared" ca="1" si="2"/>
        <v>3.4482758620689655E-2</v>
      </c>
    </row>
    <row r="32" spans="2:29" s="112" customFormat="1" ht="18" customHeight="1" x14ac:dyDescent="0.2">
      <c r="B32" s="51" t="s">
        <v>63</v>
      </c>
      <c r="C32" s="68" t="s">
        <v>63</v>
      </c>
      <c r="D32" s="49">
        <v>31.9</v>
      </c>
      <c r="E32" s="49">
        <v>26.6</v>
      </c>
      <c r="F32" s="49">
        <v>29.4</v>
      </c>
      <c r="G32" s="49">
        <v>31.8</v>
      </c>
      <c r="H32" s="49">
        <v>33.9</v>
      </c>
      <c r="I32" s="49">
        <v>32.6</v>
      </c>
      <c r="J32" s="49">
        <v>32.700000000000003</v>
      </c>
      <c r="K32" s="49">
        <v>30.4</v>
      </c>
      <c r="L32" s="49">
        <v>31.6</v>
      </c>
      <c r="M32" s="49">
        <v>30</v>
      </c>
      <c r="O32" s="143"/>
      <c r="P32" s="22" t="s">
        <v>28</v>
      </c>
      <c r="Q32" s="114"/>
      <c r="R32" s="78">
        <f t="shared" ca="1" si="9"/>
        <v>5.8</v>
      </c>
      <c r="S32" s="78">
        <f t="shared" ca="1" si="9"/>
        <v>6.2</v>
      </c>
      <c r="T32" s="78">
        <f t="shared" ca="1" si="9"/>
        <v>7.6</v>
      </c>
      <c r="U32" s="78">
        <f t="shared" ca="1" si="9"/>
        <v>8.5</v>
      </c>
      <c r="V32" s="78">
        <f t="shared" ca="1" si="9"/>
        <v>9.4</v>
      </c>
      <c r="W32" s="78">
        <f t="shared" ca="1" si="9"/>
        <v>9.3000000000000007</v>
      </c>
      <c r="X32" s="78">
        <f t="shared" ca="1" si="9"/>
        <v>8.5</v>
      </c>
      <c r="Y32" s="78">
        <f t="shared" ca="1" si="9"/>
        <v>8.6999999999999993</v>
      </c>
      <c r="Z32" s="78">
        <f t="shared" ca="1" si="9"/>
        <v>10</v>
      </c>
      <c r="AA32" s="87">
        <f t="shared" ca="1" si="9"/>
        <v>9.6999999999999993</v>
      </c>
      <c r="AB32" s="76">
        <f t="shared" ca="1" si="1"/>
        <v>0.67241379310344818</v>
      </c>
      <c r="AC32" s="76">
        <f t="shared" ca="1" si="2"/>
        <v>4.3010752688171887E-2</v>
      </c>
    </row>
    <row r="33" spans="2:29" s="112" customFormat="1" ht="18" customHeight="1" x14ac:dyDescent="0.2">
      <c r="B33" s="51" t="s">
        <v>64</v>
      </c>
      <c r="C33" s="68" t="s">
        <v>64</v>
      </c>
      <c r="D33" s="49">
        <v>11.9</v>
      </c>
      <c r="E33" s="49">
        <v>10.7</v>
      </c>
      <c r="F33" s="49">
        <v>11.7</v>
      </c>
      <c r="G33" s="49">
        <v>11.3</v>
      </c>
      <c r="H33" s="49">
        <v>11.9</v>
      </c>
      <c r="I33" s="49">
        <v>11</v>
      </c>
      <c r="J33" s="49">
        <v>12</v>
      </c>
      <c r="K33" s="49">
        <v>12.1</v>
      </c>
      <c r="L33" s="49">
        <v>11.9</v>
      </c>
      <c r="M33" s="49">
        <v>11.3</v>
      </c>
      <c r="O33" s="143"/>
      <c r="P33" s="22" t="s">
        <v>29</v>
      </c>
      <c r="Q33" s="114"/>
      <c r="R33" s="78">
        <f t="shared" ca="1" si="9"/>
        <v>31.9</v>
      </c>
      <c r="S33" s="78">
        <f t="shared" ca="1" si="9"/>
        <v>26.6</v>
      </c>
      <c r="T33" s="78">
        <f t="shared" ca="1" si="9"/>
        <v>29.4</v>
      </c>
      <c r="U33" s="78">
        <f t="shared" ca="1" si="9"/>
        <v>31.8</v>
      </c>
      <c r="V33" s="78">
        <f t="shared" ca="1" si="9"/>
        <v>33.9</v>
      </c>
      <c r="W33" s="78">
        <f t="shared" ca="1" si="9"/>
        <v>32.6</v>
      </c>
      <c r="X33" s="78">
        <f t="shared" ca="1" si="9"/>
        <v>32.700000000000003</v>
      </c>
      <c r="Y33" s="78">
        <f t="shared" ca="1" si="9"/>
        <v>30.4</v>
      </c>
      <c r="Z33" s="78">
        <f t="shared" ca="1" si="9"/>
        <v>31.6</v>
      </c>
      <c r="AA33" s="87">
        <f t="shared" ca="1" si="9"/>
        <v>30</v>
      </c>
      <c r="AB33" s="76">
        <f t="shared" ca="1" si="1"/>
        <v>-5.9561128526645725E-2</v>
      </c>
      <c r="AC33" s="76">
        <f t="shared" ca="1" si="2"/>
        <v>-7.9754601226993904E-2</v>
      </c>
    </row>
    <row r="34" spans="2:29" s="112" customFormat="1" ht="18" customHeight="1" x14ac:dyDescent="0.2">
      <c r="B34" s="51" t="s">
        <v>65</v>
      </c>
      <c r="C34" s="68" t="s">
        <v>65</v>
      </c>
      <c r="D34" s="49">
        <v>43.8</v>
      </c>
      <c r="E34" s="49">
        <v>37.299999999999997</v>
      </c>
      <c r="F34" s="49">
        <v>41.2</v>
      </c>
      <c r="G34" s="49">
        <v>43.1</v>
      </c>
      <c r="H34" s="49">
        <v>45.9</v>
      </c>
      <c r="I34" s="49">
        <v>43.5</v>
      </c>
      <c r="J34" s="49">
        <v>44.7</v>
      </c>
      <c r="K34" s="49">
        <v>42.5</v>
      </c>
      <c r="L34" s="49">
        <v>43.5</v>
      </c>
      <c r="M34" s="49">
        <v>41.4</v>
      </c>
      <c r="O34" s="143"/>
      <c r="P34" s="22" t="s">
        <v>30</v>
      </c>
      <c r="Q34" s="114"/>
      <c r="R34" s="78">
        <f t="shared" ca="1" si="9"/>
        <v>11.9</v>
      </c>
      <c r="S34" s="78">
        <f t="shared" ca="1" si="9"/>
        <v>10.7</v>
      </c>
      <c r="T34" s="78">
        <f t="shared" ca="1" si="9"/>
        <v>11.7</v>
      </c>
      <c r="U34" s="78">
        <f t="shared" ca="1" si="9"/>
        <v>11.3</v>
      </c>
      <c r="V34" s="78">
        <f t="shared" ca="1" si="9"/>
        <v>11.9</v>
      </c>
      <c r="W34" s="78">
        <f t="shared" ca="1" si="9"/>
        <v>11</v>
      </c>
      <c r="X34" s="78">
        <f t="shared" ca="1" si="9"/>
        <v>12</v>
      </c>
      <c r="Y34" s="78">
        <f t="shared" ca="1" si="9"/>
        <v>12.1</v>
      </c>
      <c r="Z34" s="78">
        <f t="shared" ca="1" si="9"/>
        <v>11.9</v>
      </c>
      <c r="AA34" s="87">
        <f t="shared" ca="1" si="9"/>
        <v>11.3</v>
      </c>
      <c r="AB34" s="76">
        <f t="shared" ca="1" si="1"/>
        <v>-5.0420168067226857E-2</v>
      </c>
      <c r="AC34" s="76">
        <f t="shared" ca="1" si="2"/>
        <v>2.7272727272727337E-2</v>
      </c>
    </row>
    <row r="35" spans="2:29" s="112" customFormat="1" ht="18" customHeight="1" x14ac:dyDescent="0.2">
      <c r="B35" s="51" t="s">
        <v>66</v>
      </c>
      <c r="C35" s="68" t="s">
        <v>66</v>
      </c>
      <c r="D35" s="49">
        <v>30.1</v>
      </c>
      <c r="E35" s="49">
        <v>30.5</v>
      </c>
      <c r="F35" s="49">
        <v>28.2</v>
      </c>
      <c r="G35" s="49">
        <v>27.4</v>
      </c>
      <c r="H35" s="49">
        <v>27.4</v>
      </c>
      <c r="I35" s="49">
        <v>27.5</v>
      </c>
      <c r="J35" s="49">
        <v>28.2</v>
      </c>
      <c r="K35" s="49">
        <v>26.6</v>
      </c>
      <c r="L35" s="49">
        <v>35</v>
      </c>
      <c r="M35" s="49">
        <v>32.9</v>
      </c>
      <c r="O35" s="143"/>
      <c r="P35" s="22" t="s">
        <v>31</v>
      </c>
      <c r="Q35" s="114"/>
      <c r="R35" s="78">
        <f t="shared" ca="1" si="9"/>
        <v>43.8</v>
      </c>
      <c r="S35" s="78">
        <f t="shared" ca="1" si="9"/>
        <v>37.299999999999997</v>
      </c>
      <c r="T35" s="78">
        <f t="shared" ca="1" si="9"/>
        <v>41.2</v>
      </c>
      <c r="U35" s="78">
        <f t="shared" ca="1" si="9"/>
        <v>43.1</v>
      </c>
      <c r="V35" s="78">
        <f t="shared" ca="1" si="9"/>
        <v>45.9</v>
      </c>
      <c r="W35" s="78">
        <f t="shared" ca="1" si="9"/>
        <v>43.5</v>
      </c>
      <c r="X35" s="78">
        <f t="shared" ca="1" si="9"/>
        <v>44.7</v>
      </c>
      <c r="Y35" s="78">
        <f t="shared" ca="1" si="9"/>
        <v>42.5</v>
      </c>
      <c r="Z35" s="78">
        <f t="shared" ca="1" si="9"/>
        <v>43.5</v>
      </c>
      <c r="AA35" s="87">
        <f t="shared" ca="1" si="9"/>
        <v>41.4</v>
      </c>
      <c r="AB35" s="76">
        <f t="shared" ca="1" si="1"/>
        <v>-5.4794520547945175E-2</v>
      </c>
      <c r="AC35" s="76">
        <f t="shared" ca="1" si="2"/>
        <v>-4.8275862068965551E-2</v>
      </c>
    </row>
    <row r="36" spans="2:29" s="112" customFormat="1" ht="18" customHeight="1" x14ac:dyDescent="0.2">
      <c r="B36" s="51" t="s">
        <v>72</v>
      </c>
      <c r="C36" s="68" t="s">
        <v>72</v>
      </c>
      <c r="D36" s="49">
        <v>12.8</v>
      </c>
      <c r="E36" s="49">
        <v>15.7</v>
      </c>
      <c r="F36" s="49">
        <v>13.4</v>
      </c>
      <c r="G36" s="49">
        <v>13.1</v>
      </c>
      <c r="H36" s="49">
        <v>12</v>
      </c>
      <c r="I36" s="49">
        <v>13</v>
      </c>
      <c r="J36" s="49">
        <v>12.6</v>
      </c>
      <c r="K36" s="49">
        <v>11.3</v>
      </c>
      <c r="L36" s="49">
        <v>19</v>
      </c>
      <c r="M36" s="49">
        <v>17.899999999999999</v>
      </c>
      <c r="O36" s="143"/>
      <c r="P36" s="30" t="s">
        <v>32</v>
      </c>
      <c r="Q36" s="114"/>
      <c r="R36" s="84">
        <f t="shared" ca="1" si="9"/>
        <v>30.1</v>
      </c>
      <c r="S36" s="84">
        <f t="shared" ca="1" si="9"/>
        <v>30.5</v>
      </c>
      <c r="T36" s="84">
        <f t="shared" ca="1" si="9"/>
        <v>28.2</v>
      </c>
      <c r="U36" s="84">
        <f t="shared" ca="1" si="9"/>
        <v>27.4</v>
      </c>
      <c r="V36" s="84">
        <f t="shared" ca="1" si="9"/>
        <v>27.4</v>
      </c>
      <c r="W36" s="84">
        <f t="shared" ca="1" si="9"/>
        <v>27.5</v>
      </c>
      <c r="X36" s="84">
        <f t="shared" ca="1" si="9"/>
        <v>28.2</v>
      </c>
      <c r="Y36" s="84">
        <f t="shared" ca="1" si="9"/>
        <v>26.6</v>
      </c>
      <c r="Z36" s="84">
        <f t="shared" ca="1" si="9"/>
        <v>35</v>
      </c>
      <c r="AA36" s="32">
        <f t="shared" ca="1" si="9"/>
        <v>32.9</v>
      </c>
      <c r="AB36" s="33">
        <f t="shared" ca="1" si="1"/>
        <v>9.302325581395339E-2</v>
      </c>
      <c r="AC36" s="33">
        <f t="shared" ca="1" si="2"/>
        <v>0.19636363636363632</v>
      </c>
    </row>
    <row r="37" spans="2:29" s="112" customFormat="1" ht="18" customHeight="1" x14ac:dyDescent="0.2">
      <c r="B37" s="51" t="s">
        <v>67</v>
      </c>
      <c r="C37" s="68" t="s">
        <v>94</v>
      </c>
      <c r="D37" s="49">
        <v>4.3</v>
      </c>
      <c r="E37" s="49">
        <v>4.5</v>
      </c>
      <c r="F37" s="49">
        <v>3.4</v>
      </c>
      <c r="G37" s="49">
        <v>3</v>
      </c>
      <c r="H37" s="49">
        <v>3.2</v>
      </c>
      <c r="I37" s="49">
        <v>3.9</v>
      </c>
      <c r="J37" s="49">
        <v>3.7</v>
      </c>
      <c r="K37" s="49">
        <v>3.5</v>
      </c>
      <c r="L37" s="49">
        <v>2.5</v>
      </c>
      <c r="M37" s="49"/>
      <c r="O37" s="143"/>
      <c r="P37" s="30" t="s">
        <v>33</v>
      </c>
      <c r="Q37" s="114"/>
      <c r="R37" s="84">
        <f t="shared" ca="1" si="9"/>
        <v>12.8</v>
      </c>
      <c r="S37" s="84">
        <f t="shared" ca="1" si="9"/>
        <v>15.7</v>
      </c>
      <c r="T37" s="84">
        <f t="shared" ca="1" si="9"/>
        <v>13.4</v>
      </c>
      <c r="U37" s="84">
        <f t="shared" ca="1" si="9"/>
        <v>13.1</v>
      </c>
      <c r="V37" s="84">
        <f t="shared" ca="1" si="9"/>
        <v>12</v>
      </c>
      <c r="W37" s="84">
        <f t="shared" ca="1" si="9"/>
        <v>13</v>
      </c>
      <c r="X37" s="84">
        <f t="shared" ca="1" si="9"/>
        <v>12.6</v>
      </c>
      <c r="Y37" s="84">
        <f t="shared" ca="1" si="9"/>
        <v>11.3</v>
      </c>
      <c r="Z37" s="84">
        <f t="shared" ca="1" si="9"/>
        <v>19</v>
      </c>
      <c r="AA37" s="32">
        <f t="shared" ca="1" si="9"/>
        <v>17.899999999999999</v>
      </c>
      <c r="AB37" s="33">
        <f t="shared" ca="1" si="1"/>
        <v>0.39843749999999983</v>
      </c>
      <c r="AC37" s="33">
        <f t="shared" ca="1" si="2"/>
        <v>0.37692307692307681</v>
      </c>
    </row>
    <row r="38" spans="2:29" s="112" customFormat="1" ht="18" customHeight="1" x14ac:dyDescent="0.2">
      <c r="B38" s="51" t="s">
        <v>68</v>
      </c>
      <c r="C38" s="68" t="s">
        <v>68</v>
      </c>
      <c r="D38" s="49">
        <v>1.4</v>
      </c>
      <c r="E38" s="49">
        <v>0.6</v>
      </c>
      <c r="F38" s="49">
        <v>0.6</v>
      </c>
      <c r="G38" s="49">
        <v>0.6</v>
      </c>
      <c r="H38" s="49">
        <v>0.5</v>
      </c>
      <c r="I38" s="49">
        <v>0.6</v>
      </c>
      <c r="J38" s="49">
        <v>0.6</v>
      </c>
      <c r="K38" s="49">
        <v>0.5</v>
      </c>
      <c r="L38" s="49">
        <v>0.5</v>
      </c>
      <c r="M38" s="49"/>
      <c r="O38" s="143"/>
      <c r="P38" s="22" t="s">
        <v>34</v>
      </c>
      <c r="Q38" s="114"/>
      <c r="R38" s="78">
        <f t="shared" ca="1" si="9"/>
        <v>4.3</v>
      </c>
      <c r="S38" s="78">
        <f t="shared" ca="1" si="9"/>
        <v>4.5</v>
      </c>
      <c r="T38" s="78">
        <f t="shared" ca="1" si="9"/>
        <v>3.4</v>
      </c>
      <c r="U38" s="78">
        <f t="shared" ca="1" si="9"/>
        <v>3</v>
      </c>
      <c r="V38" s="78">
        <f t="shared" ca="1" si="9"/>
        <v>3.2</v>
      </c>
      <c r="W38" s="78">
        <f t="shared" ca="1" si="9"/>
        <v>3.9</v>
      </c>
      <c r="X38" s="78">
        <f t="shared" ca="1" si="9"/>
        <v>3.7</v>
      </c>
      <c r="Y38" s="78">
        <f t="shared" ca="1" si="9"/>
        <v>3.5</v>
      </c>
      <c r="Z38" s="78">
        <f t="shared" ca="1" si="9"/>
        <v>2.5</v>
      </c>
      <c r="AA38" s="78"/>
      <c r="AB38" s="33" t="str">
        <f t="shared" si="1"/>
        <v/>
      </c>
      <c r="AC38" s="33" t="str">
        <f t="shared" si="2"/>
        <v/>
      </c>
    </row>
    <row r="39" spans="2:29" s="112" customFormat="1" ht="18" customHeight="1" x14ac:dyDescent="0.2">
      <c r="B39" s="51" t="s">
        <v>69</v>
      </c>
      <c r="C39" s="68" t="s">
        <v>69</v>
      </c>
      <c r="D39" s="49">
        <v>0</v>
      </c>
      <c r="E39" s="49">
        <v>0.2</v>
      </c>
      <c r="F39" s="49">
        <v>0.4</v>
      </c>
      <c r="G39" s="49">
        <v>0.5</v>
      </c>
      <c r="H39" s="49">
        <v>0.5</v>
      </c>
      <c r="I39" s="49">
        <v>0.5</v>
      </c>
      <c r="J39" s="49">
        <v>0.4</v>
      </c>
      <c r="K39" s="49">
        <v>0.5</v>
      </c>
      <c r="L39" s="49">
        <v>0.4</v>
      </c>
      <c r="M39" s="49"/>
      <c r="O39" s="143"/>
      <c r="P39" s="22" t="s">
        <v>35</v>
      </c>
      <c r="Q39" s="114"/>
      <c r="R39" s="78">
        <f t="shared" ca="1" si="9"/>
        <v>1.4</v>
      </c>
      <c r="S39" s="78">
        <f t="shared" ca="1" si="9"/>
        <v>0.6</v>
      </c>
      <c r="T39" s="78">
        <f t="shared" ca="1" si="9"/>
        <v>0.6</v>
      </c>
      <c r="U39" s="78">
        <f t="shared" ca="1" si="9"/>
        <v>0.6</v>
      </c>
      <c r="V39" s="78">
        <f t="shared" ca="1" si="9"/>
        <v>0.5</v>
      </c>
      <c r="W39" s="78">
        <f t="shared" ca="1" si="9"/>
        <v>0.6</v>
      </c>
      <c r="X39" s="78">
        <f t="shared" ca="1" si="9"/>
        <v>0.6</v>
      </c>
      <c r="Y39" s="78">
        <f t="shared" ca="1" si="9"/>
        <v>0.5</v>
      </c>
      <c r="Z39" s="78">
        <f t="shared" ca="1" si="9"/>
        <v>0.5</v>
      </c>
      <c r="AA39" s="78"/>
      <c r="AB39" s="33" t="str">
        <f t="shared" si="1"/>
        <v/>
      </c>
      <c r="AC39" s="33" t="str">
        <f t="shared" si="2"/>
        <v/>
      </c>
    </row>
    <row r="40" spans="2:29" s="112" customFormat="1" ht="18" customHeight="1" x14ac:dyDescent="0.2">
      <c r="B40" s="51" t="s">
        <v>70</v>
      </c>
      <c r="C40" s="68" t="s">
        <v>70</v>
      </c>
      <c r="D40" s="59">
        <v>7.1</v>
      </c>
      <c r="E40" s="59">
        <v>10.3</v>
      </c>
      <c r="F40" s="59">
        <v>9</v>
      </c>
      <c r="G40" s="59">
        <v>9</v>
      </c>
      <c r="H40" s="59">
        <v>7.9</v>
      </c>
      <c r="I40" s="59">
        <v>8</v>
      </c>
      <c r="J40" s="59">
        <v>7.8</v>
      </c>
      <c r="K40" s="59">
        <v>6.9</v>
      </c>
      <c r="L40" s="59">
        <v>15.6</v>
      </c>
      <c r="M40" s="59">
        <v>17.899999999999999</v>
      </c>
      <c r="O40" s="143"/>
      <c r="P40" s="22" t="s">
        <v>36</v>
      </c>
      <c r="Q40" s="114"/>
      <c r="R40" s="78"/>
      <c r="S40" s="78">
        <f t="shared" ref="S40:Z41" ca="1" si="10">E39*OFFSET(U$109,MATCH($AC$1,$Q$109:$Q$110,0)-1,0)</f>
        <v>0.2</v>
      </c>
      <c r="T40" s="78">
        <f t="shared" ca="1" si="10"/>
        <v>0.4</v>
      </c>
      <c r="U40" s="78">
        <f t="shared" ca="1" si="10"/>
        <v>0.5</v>
      </c>
      <c r="V40" s="78">
        <f t="shared" ca="1" si="10"/>
        <v>0.5</v>
      </c>
      <c r="W40" s="78">
        <f t="shared" ca="1" si="10"/>
        <v>0.5</v>
      </c>
      <c r="X40" s="78">
        <f t="shared" ca="1" si="10"/>
        <v>0.4</v>
      </c>
      <c r="Y40" s="78">
        <f t="shared" ca="1" si="10"/>
        <v>0.5</v>
      </c>
      <c r="Z40" s="78">
        <f t="shared" ca="1" si="10"/>
        <v>0.4</v>
      </c>
      <c r="AA40" s="78"/>
      <c r="AB40" s="33" t="str">
        <f t="shared" si="1"/>
        <v/>
      </c>
      <c r="AC40" s="33" t="str">
        <f t="shared" si="2"/>
        <v/>
      </c>
    </row>
    <row r="41" spans="2:29" s="112" customFormat="1" ht="18" customHeight="1" thickBot="1" x14ac:dyDescent="0.25">
      <c r="C41"/>
      <c r="D41">
        <v>13</v>
      </c>
      <c r="E41">
        <v>30.4</v>
      </c>
      <c r="F41">
        <v>32.6</v>
      </c>
      <c r="G41">
        <v>37.799999999999997</v>
      </c>
      <c r="H41">
        <v>38.1</v>
      </c>
      <c r="I41">
        <v>31</v>
      </c>
      <c r="J41">
        <v>64.099999999999994</v>
      </c>
      <c r="K41">
        <v>43.9</v>
      </c>
      <c r="L41">
        <v>75.7</v>
      </c>
      <c r="M41">
        <v>83.3</v>
      </c>
      <c r="O41" s="144"/>
      <c r="P41" s="34" t="s">
        <v>37</v>
      </c>
      <c r="Q41" s="113"/>
      <c r="R41" s="85">
        <f ca="1">D40*OFFSET(T$109,MATCH($AC$1,$Q$109:$Q$110,0)-1,0)</f>
        <v>7.1</v>
      </c>
      <c r="S41" s="85">
        <f t="shared" ca="1" si="10"/>
        <v>10.3</v>
      </c>
      <c r="T41" s="85">
        <f t="shared" ca="1" si="10"/>
        <v>9</v>
      </c>
      <c r="U41" s="85">
        <f t="shared" ca="1" si="10"/>
        <v>9</v>
      </c>
      <c r="V41" s="85">
        <f t="shared" ca="1" si="10"/>
        <v>7.9</v>
      </c>
      <c r="W41" s="85">
        <f t="shared" ca="1" si="10"/>
        <v>8</v>
      </c>
      <c r="X41" s="85">
        <f t="shared" ca="1" si="10"/>
        <v>7.8</v>
      </c>
      <c r="Y41" s="85">
        <f t="shared" ca="1" si="10"/>
        <v>6.9</v>
      </c>
      <c r="Z41" s="85">
        <f t="shared" ca="1" si="10"/>
        <v>15.6</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111" customFormat="1" x14ac:dyDescent="0.2">
      <c r="C45"/>
      <c r="D45"/>
      <c r="E45"/>
      <c r="F45"/>
      <c r="G45"/>
      <c r="H45"/>
      <c r="I45"/>
      <c r="J45"/>
      <c r="K45"/>
      <c r="L45"/>
      <c r="M45"/>
      <c r="O45" s="91" t="str">
        <f>$P21&amp;CHAR(10)&amp;$O$1</f>
        <v>Landings per kW day at sea (kg)
UK fleet segments under 10m excluding inactive and low activity vessels</v>
      </c>
      <c r="Q45" s="91"/>
      <c r="R45" s="91"/>
      <c r="S45" s="91"/>
      <c r="T45" s="91"/>
      <c r="U45" s="91"/>
      <c r="Y45" s="91" t="str">
        <f>$P24&amp;CHAR(10)&amp;$O$1</f>
        <v>Operating profit per kW day at sea (£)
UK fleet segments under 10m excluding inactive and low activity vessels</v>
      </c>
      <c r="Z45" s="91"/>
    </row>
    <row r="46" spans="2:29" s="111" customFormat="1" x14ac:dyDescent="0.2">
      <c r="C46"/>
      <c r="D46"/>
      <c r="E46"/>
      <c r="F46"/>
      <c r="G46"/>
      <c r="H46"/>
      <c r="I46"/>
      <c r="J46"/>
      <c r="K46"/>
      <c r="L46"/>
      <c r="M46"/>
      <c r="O46" s="91" t="str">
        <f>$P22&amp;CHAR(10)&amp;$O$1</f>
        <v>Fishing Income per kW day at sea (£)
UK fleet segments under 10m excluding inactive and low activity vessels</v>
      </c>
    </row>
    <row r="47" spans="2:29" s="111" customFormat="1" x14ac:dyDescent="0.2">
      <c r="C47"/>
      <c r="D47"/>
      <c r="E47"/>
      <c r="F47"/>
      <c r="G47"/>
      <c r="H47"/>
      <c r="I47"/>
      <c r="J47"/>
      <c r="K47"/>
      <c r="L47"/>
      <c r="M47"/>
      <c r="O47" s="91" t="str">
        <f>$P20&amp;CHAR(10)&amp;$O$1</f>
        <v>Average price per tonne landed (£)
UK fleet segments under 10m excluding inactive and low activity vessels</v>
      </c>
    </row>
    <row r="48" spans="2:29" s="111" customFormat="1" x14ac:dyDescent="0.2">
      <c r="C48"/>
      <c r="D48"/>
      <c r="E48"/>
      <c r="F48"/>
      <c r="G48"/>
      <c r="H48"/>
      <c r="I48"/>
      <c r="J48"/>
      <c r="K48"/>
      <c r="L48"/>
      <c r="M48"/>
    </row>
    <row r="49" spans="3:26" s="111" customFormat="1" x14ac:dyDescent="0.2">
      <c r="C49"/>
      <c r="D49"/>
      <c r="E49"/>
      <c r="F49"/>
      <c r="G49"/>
      <c r="H49"/>
      <c r="I49"/>
      <c r="J49"/>
      <c r="K49"/>
      <c r="L49"/>
      <c r="M49"/>
    </row>
    <row r="50" spans="3:26" s="111" customFormat="1" x14ac:dyDescent="0.2">
      <c r="C50"/>
      <c r="D50"/>
      <c r="E50"/>
      <c r="F50"/>
      <c r="G50"/>
      <c r="H50"/>
      <c r="I50"/>
      <c r="J50"/>
      <c r="K50"/>
      <c r="L50"/>
      <c r="M50"/>
    </row>
    <row r="51" spans="3:26" s="111" customFormat="1" x14ac:dyDescent="0.2">
      <c r="C51"/>
      <c r="D51"/>
      <c r="E51"/>
      <c r="F51"/>
      <c r="G51"/>
      <c r="H51"/>
      <c r="I51"/>
      <c r="J51"/>
      <c r="K51"/>
      <c r="L51"/>
      <c r="M51"/>
    </row>
    <row r="52" spans="3:26" s="111" customFormat="1" x14ac:dyDescent="0.2">
      <c r="C52"/>
      <c r="D52"/>
      <c r="E52"/>
      <c r="F52"/>
      <c r="G52"/>
      <c r="H52"/>
      <c r="I52"/>
      <c r="J52"/>
      <c r="K52"/>
      <c r="L52"/>
      <c r="M52"/>
    </row>
    <row r="53" spans="3:26" s="111" customFormat="1" x14ac:dyDescent="0.2">
      <c r="C53"/>
      <c r="D53"/>
      <c r="E53"/>
      <c r="F53"/>
      <c r="G53"/>
      <c r="H53"/>
      <c r="I53"/>
      <c r="J53"/>
      <c r="K53"/>
      <c r="L53"/>
      <c r="M53"/>
    </row>
    <row r="54" spans="3:26" s="111" customFormat="1" x14ac:dyDescent="0.2">
      <c r="C54"/>
      <c r="D54"/>
      <c r="E54"/>
      <c r="F54"/>
      <c r="G54"/>
      <c r="H54"/>
      <c r="I54"/>
      <c r="J54"/>
      <c r="K54"/>
      <c r="L54"/>
      <c r="M54"/>
    </row>
    <row r="55" spans="3:26" s="111" customFormat="1" x14ac:dyDescent="0.2">
      <c r="C55"/>
      <c r="D55"/>
      <c r="E55"/>
      <c r="F55"/>
      <c r="G55"/>
      <c r="H55"/>
      <c r="I55"/>
      <c r="J55"/>
      <c r="K55"/>
      <c r="L55"/>
      <c r="M55"/>
    </row>
    <row r="56" spans="3:26" s="111" customFormat="1" x14ac:dyDescent="0.2">
      <c r="C56"/>
      <c r="D56"/>
      <c r="E56"/>
      <c r="F56"/>
      <c r="G56"/>
      <c r="H56"/>
      <c r="I56"/>
      <c r="J56"/>
      <c r="K56"/>
      <c r="L56"/>
      <c r="M56"/>
    </row>
    <row r="57" spans="3:26" s="111" customFormat="1" x14ac:dyDescent="0.2">
      <c r="C57"/>
      <c r="D57"/>
      <c r="E57"/>
      <c r="F57"/>
      <c r="G57"/>
      <c r="H57"/>
      <c r="I57"/>
      <c r="J57"/>
      <c r="K57"/>
      <c r="L57"/>
      <c r="M57"/>
    </row>
    <row r="58" spans="3:26" s="111" customFormat="1" x14ac:dyDescent="0.2">
      <c r="C58"/>
      <c r="D58"/>
      <c r="E58"/>
      <c r="F58"/>
      <c r="G58"/>
      <c r="H58"/>
      <c r="I58"/>
      <c r="J58"/>
      <c r="K58"/>
      <c r="L58"/>
      <c r="M58"/>
      <c r="O58" s="91"/>
      <c r="Q58" s="91"/>
      <c r="R58" s="91"/>
      <c r="S58" s="91"/>
    </row>
    <row r="59" spans="3:26" s="111" customFormat="1" x14ac:dyDescent="0.2">
      <c r="C59"/>
      <c r="D59"/>
      <c r="E59"/>
      <c r="F59"/>
      <c r="G59"/>
      <c r="H59"/>
      <c r="I59"/>
      <c r="J59"/>
      <c r="K59"/>
      <c r="L59"/>
      <c r="M59"/>
      <c r="P59" s="91" t="str">
        <f>$P23&amp;CHAR(10)&amp;$O$1</f>
        <v>Total operating cost per kW day at sea (£)
UK fleet segments under 10m excluding inactive and low activity vessels</v>
      </c>
      <c r="T59" s="91" t="str">
        <f>$P20&amp;CHAR(10)&amp;$O$1</f>
        <v>Average price per tonne landed (£)
UK fleet segments under 10m excluding inactive and low activity vessels</v>
      </c>
      <c r="Y59" s="91" t="str">
        <f>"Average annual operating profit per vessel (£'000)"&amp;CHAR(10)&amp;$O$1</f>
        <v>Average annual operating profit per vessel (£'000)
UK fleet segments under 10m excluding inactive and low activity vessels</v>
      </c>
      <c r="Z59" s="91"/>
    </row>
    <row r="60" spans="3:26" s="111" customFormat="1" x14ac:dyDescent="0.2">
      <c r="C60"/>
      <c r="D60"/>
      <c r="E60"/>
      <c r="F60"/>
      <c r="G60"/>
      <c r="H60"/>
      <c r="I60"/>
      <c r="J60"/>
      <c r="K60"/>
      <c r="L60"/>
      <c r="M60"/>
    </row>
    <row r="61" spans="3:26" s="111" customFormat="1" x14ac:dyDescent="0.2">
      <c r="C61"/>
      <c r="D61"/>
      <c r="E61"/>
      <c r="F61"/>
      <c r="G61"/>
      <c r="H61"/>
      <c r="I61"/>
      <c r="J61"/>
      <c r="K61"/>
      <c r="L61"/>
      <c r="M61"/>
    </row>
    <row r="62" spans="3:26" s="111" customFormat="1" x14ac:dyDescent="0.2">
      <c r="C62"/>
      <c r="D62"/>
      <c r="E62"/>
      <c r="F62"/>
      <c r="G62"/>
      <c r="H62"/>
      <c r="I62"/>
      <c r="J62"/>
      <c r="K62"/>
      <c r="L62"/>
      <c r="M62"/>
    </row>
    <row r="63" spans="3:26" s="111" customFormat="1" x14ac:dyDescent="0.2">
      <c r="C63"/>
      <c r="D63"/>
      <c r="E63"/>
      <c r="F63"/>
      <c r="G63"/>
      <c r="H63"/>
      <c r="I63"/>
      <c r="J63"/>
      <c r="K63"/>
      <c r="L63"/>
      <c r="M63"/>
    </row>
    <row r="64" spans="3:26" s="111" customFormat="1" x14ac:dyDescent="0.2">
      <c r="C64"/>
      <c r="D64"/>
      <c r="E64"/>
      <c r="F64"/>
      <c r="G64"/>
      <c r="H64"/>
      <c r="I64"/>
      <c r="J64"/>
      <c r="K64"/>
      <c r="L64"/>
      <c r="M64"/>
    </row>
    <row r="65" spans="3:23" s="111" customFormat="1" x14ac:dyDescent="0.2">
      <c r="C65"/>
      <c r="D65"/>
      <c r="E65"/>
      <c r="F65"/>
      <c r="G65"/>
      <c r="H65"/>
      <c r="I65"/>
      <c r="J65"/>
      <c r="K65"/>
      <c r="L65"/>
      <c r="M65"/>
    </row>
    <row r="66" spans="3:23" s="111" customFormat="1" x14ac:dyDescent="0.2">
      <c r="C66"/>
      <c r="D66"/>
      <c r="E66"/>
      <c r="F66"/>
      <c r="G66"/>
      <c r="H66"/>
      <c r="I66"/>
      <c r="J66"/>
      <c r="K66"/>
      <c r="L66"/>
      <c r="M66"/>
    </row>
    <row r="67" spans="3:23" s="111" customFormat="1" x14ac:dyDescent="0.2">
      <c r="C67"/>
      <c r="D67"/>
      <c r="E67"/>
      <c r="F67"/>
      <c r="G67"/>
      <c r="H67"/>
      <c r="I67"/>
      <c r="J67"/>
      <c r="K67"/>
      <c r="L67"/>
      <c r="M67"/>
    </row>
    <row r="68" spans="3:23" s="111" customFormat="1" x14ac:dyDescent="0.2">
      <c r="C68"/>
      <c r="D68"/>
      <c r="E68"/>
      <c r="F68"/>
      <c r="G68"/>
      <c r="H68"/>
      <c r="I68"/>
      <c r="J68"/>
      <c r="K68"/>
      <c r="L68"/>
      <c r="M68"/>
    </row>
    <row r="69" spans="3:23" s="111" customFormat="1" x14ac:dyDescent="0.2">
      <c r="C69"/>
      <c r="D69"/>
      <c r="E69"/>
      <c r="F69"/>
      <c r="G69"/>
      <c r="H69"/>
      <c r="I69"/>
      <c r="J69"/>
      <c r="K69"/>
      <c r="L69"/>
      <c r="M69"/>
    </row>
    <row r="70" spans="3:23" s="111"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'U10m excl. inactive and low'!R3:AA3</xm:f>
              <xm:sqref>Q3</xm:sqref>
            </x14:sparkline>
            <x14:sparkline>
              <xm:f>'U10m excl. inactive and low'!R4:AA4</xm:f>
              <xm:sqref>Q4</xm:sqref>
            </x14:sparkline>
            <x14:sparkline>
              <xm:f>'U10m excl. inactive and low'!R5:AA5</xm:f>
              <xm:sqref>Q5</xm:sqref>
            </x14:sparkline>
            <x14:sparkline>
              <xm:f>'U10m excl. inactive and low'!R6:AA6</xm:f>
              <xm:sqref>Q6</xm:sqref>
            </x14:sparkline>
            <x14:sparkline>
              <xm:f>'U10m excl. inactive and low'!R7:AA7</xm:f>
              <xm:sqref>Q7</xm:sqref>
            </x14:sparkline>
            <x14:sparkline>
              <xm:f>'U10m excl. inactive and low'!R8:AA8</xm:f>
              <xm:sqref>Q8</xm:sqref>
            </x14:sparkline>
            <x14:sparkline>
              <xm:f>'U10m excl. inactive and low'!R9:AA9</xm:f>
              <xm:sqref>Q9</xm:sqref>
            </x14:sparkline>
            <x14:sparkline>
              <xm:f>'U10m excl. inactive and low'!R10:AA10</xm:f>
              <xm:sqref>Q10</xm:sqref>
            </x14:sparkline>
            <x14:sparkline>
              <xm:f>'U10m excl. inactive and low'!R11:AA11</xm:f>
              <xm:sqref>Q11</xm:sqref>
            </x14:sparkline>
            <x14:sparkline>
              <xm:f>'U10m excl. inactive and low'!R12:AA12</xm:f>
              <xm:sqref>Q12</xm:sqref>
            </x14:sparkline>
            <x14:sparkline>
              <xm:f>'U10m excl. inactive and low'!R13:AA13</xm:f>
              <xm:sqref>Q13</xm:sqref>
            </x14:sparkline>
            <x14:sparkline>
              <xm:f>'U10m excl. inactive and low'!R14:AA14</xm:f>
              <xm:sqref>Q14</xm:sqref>
            </x14:sparkline>
            <x14:sparkline>
              <xm:f>'U10m excl. inactive and low'!R15:AA15</xm:f>
              <xm:sqref>Q15</xm:sqref>
            </x14:sparkline>
            <x14:sparkline>
              <xm:f>'U10m excl. inactive and low'!R16:AA16</xm:f>
              <xm:sqref>Q16</xm:sqref>
            </x14:sparkline>
            <x14:sparkline>
              <xm:f>'U10m excl. inactive and low'!R17:AA17</xm:f>
              <xm:sqref>Q17</xm:sqref>
            </x14:sparkline>
            <x14:sparkline>
              <xm:f>'U10m excl. inactive and low'!R18:AA18</xm:f>
              <xm:sqref>Q18</xm:sqref>
            </x14:sparkline>
            <x14:sparkline>
              <xm:f>'U10m excl. inactive and low'!R19:AA19</xm:f>
              <xm:sqref>Q19</xm:sqref>
            </x14:sparkline>
            <x14:sparkline>
              <xm:f>'U10m excl. inactive and low'!R20:AA20</xm:f>
              <xm:sqref>Q20</xm:sqref>
            </x14:sparkline>
            <x14:sparkline>
              <xm:f>'U10m excl. inactive and low'!R21:AA21</xm:f>
              <xm:sqref>Q21</xm:sqref>
            </x14:sparkline>
            <x14:sparkline>
              <xm:f>'U10m excl. inactive and low'!R22:AA22</xm:f>
              <xm:sqref>Q22</xm:sqref>
            </x14:sparkline>
            <x14:sparkline>
              <xm:f>'U10m excl. inactive and low'!R23:AA23</xm:f>
              <xm:sqref>Q23</xm:sqref>
            </x14:sparkline>
            <x14:sparkline>
              <xm:f>'U10m excl. inactive and low'!R24:AA24</xm:f>
              <xm:sqref>Q24</xm:sqref>
            </x14:sparkline>
            <x14:sparkline>
              <xm:f>'U10m excl. inactive and low'!R25:AA25</xm:f>
              <xm:sqref>Q25</xm:sqref>
            </x14:sparkline>
            <x14:sparkline>
              <xm:f>'U10m excl. inactive and low'!R26:AA26</xm:f>
              <xm:sqref>Q26</xm:sqref>
            </x14:sparkline>
            <x14:sparkline>
              <xm:f>'U10m excl. inactive and low'!R27:AA27</xm:f>
              <xm:sqref>Q27</xm:sqref>
            </x14:sparkline>
            <x14:sparkline>
              <xm:f>'U10m excl. inactive and low'!R28:AA28</xm:f>
              <xm:sqref>Q28</xm:sqref>
            </x14:sparkline>
            <x14:sparkline>
              <xm:f>'U10m excl. inactive and low'!R29:AA29</xm:f>
              <xm:sqref>Q29</xm:sqref>
            </x14:sparkline>
            <x14:sparkline>
              <xm:f>'U10m excl. inactive and low'!R30:AA30</xm:f>
              <xm:sqref>Q30</xm:sqref>
            </x14:sparkline>
            <x14:sparkline>
              <xm:f>'U10m excl. inactive and low'!R31:AA31</xm:f>
              <xm:sqref>Q31</xm:sqref>
            </x14:sparkline>
            <x14:sparkline>
              <xm:f>'U10m excl. inactive and low'!R32:AA32</xm:f>
              <xm:sqref>Q32</xm:sqref>
            </x14:sparkline>
            <x14:sparkline>
              <xm:f>'U10m excl. inactive and low'!R33:AA33</xm:f>
              <xm:sqref>Q33</xm:sqref>
            </x14:sparkline>
            <x14:sparkline>
              <xm:f>'U10m excl. inactive and low'!R34:AA34</xm:f>
              <xm:sqref>Q34</xm:sqref>
            </x14:sparkline>
            <x14:sparkline>
              <xm:f>'U10m excl. inactive and low'!R35:AA35</xm:f>
              <xm:sqref>Q35</xm:sqref>
            </x14:sparkline>
            <x14:sparkline>
              <xm:f>'U10m excl. inactive and low'!R36:AA36</xm:f>
              <xm:sqref>Q36</xm:sqref>
            </x14:sparkline>
            <x14:sparkline>
              <xm:f>'U10m excl. inactive and low'!R37:AA37</xm:f>
              <xm:sqref>Q37</xm:sqref>
            </x14:sparkline>
            <x14:sparkline>
              <xm:f>'U10m excl. inactive and low'!R38:AA38</xm:f>
              <xm:sqref>Q38</xm:sqref>
            </x14:sparkline>
            <x14:sparkline>
              <xm:f>'U10m excl. inactive and low'!R39:AA39</xm:f>
              <xm:sqref>Q39</xm:sqref>
            </x14:sparkline>
            <x14:sparkline>
              <xm:f>'U10m excl. inactive and low'!R40:AA40</xm:f>
              <xm:sqref>Q40</xm:sqref>
            </x14:sparkline>
            <x14:sparkline>
              <xm:f>'U10m excl. inactive and low'!R41:AA41</xm:f>
              <xm:sqref>Q41</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14"/>
  <sheetViews>
    <sheetView topLeftCell="N1" zoomScale="85" zoomScaleNormal="85" zoomScalePageLayoutView="87" workbookViewId="0">
      <selection activeCell="O2" sqref="O2"/>
    </sheetView>
  </sheetViews>
  <sheetFormatPr defaultColWidth="9" defaultRowHeight="15" x14ac:dyDescent="0.2"/>
  <cols>
    <col min="1" max="1" width="4.625" style="110" hidden="1" customWidth="1"/>
    <col min="2" max="2" width="27.5" style="110" hidden="1" customWidth="1"/>
    <col min="3" max="3" width="24.25" hidden="1" customWidth="1"/>
    <col min="4" max="4" width="5" hidden="1" customWidth="1"/>
    <col min="5" max="7" width="4.25" hidden="1" customWidth="1"/>
    <col min="8" max="13" width="5" hidden="1" customWidth="1"/>
    <col min="14" max="14" width="9" style="110"/>
    <col min="15" max="15" width="6" style="110" customWidth="1"/>
    <col min="16" max="16" width="31.375" style="110" customWidth="1"/>
    <col min="17" max="17" width="10.625" style="110" customWidth="1"/>
    <col min="18" max="31" width="10.25" style="110" customWidth="1"/>
    <col min="32" max="16384" width="9" style="110"/>
  </cols>
  <sheetData>
    <row r="1" spans="2:31" s="111" customFormat="1" ht="34.5" customHeight="1" thickBot="1" x14ac:dyDescent="0.25">
      <c r="B1" s="58" t="s">
        <v>71</v>
      </c>
      <c r="C1" s="46"/>
      <c r="D1" s="71"/>
      <c r="E1" s="71"/>
      <c r="F1" s="71"/>
      <c r="G1" s="71"/>
      <c r="H1" s="71"/>
      <c r="I1" s="71"/>
      <c r="J1" s="71"/>
      <c r="K1" s="71"/>
      <c r="L1" s="71"/>
      <c r="M1" s="70"/>
      <c r="O1" s="1" t="s">
        <v>117</v>
      </c>
      <c r="P1" s="2"/>
      <c r="AC1" s="4" t="s">
        <v>0</v>
      </c>
      <c r="AE1" s="73"/>
    </row>
    <row r="2" spans="2:31" s="116" customFormat="1" ht="26.25" thickBot="1" x14ac:dyDescent="0.25">
      <c r="C2" s="46"/>
      <c r="D2" s="47">
        <v>2008</v>
      </c>
      <c r="E2" s="47">
        <v>2009</v>
      </c>
      <c r="F2" s="47">
        <v>2010</v>
      </c>
      <c r="G2" s="47">
        <v>2011</v>
      </c>
      <c r="H2" s="47">
        <v>2012</v>
      </c>
      <c r="I2" s="47">
        <v>2013</v>
      </c>
      <c r="J2" s="47">
        <v>2014</v>
      </c>
      <c r="K2" s="47">
        <v>2015</v>
      </c>
      <c r="L2" s="47">
        <v>2016</v>
      </c>
      <c r="M2" s="47">
        <v>2017</v>
      </c>
      <c r="O2" s="117"/>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12" customFormat="1" ht="18" customHeight="1" x14ac:dyDescent="0.2">
      <c r="B3" s="51" t="s">
        <v>43</v>
      </c>
      <c r="C3" s="68" t="s">
        <v>43</v>
      </c>
      <c r="D3" s="48">
        <v>1315</v>
      </c>
      <c r="E3" s="48">
        <v>1274</v>
      </c>
      <c r="F3" s="48">
        <v>1253</v>
      </c>
      <c r="G3" s="48">
        <v>1211</v>
      </c>
      <c r="H3" s="48">
        <v>1204</v>
      </c>
      <c r="I3" s="48">
        <v>1216</v>
      </c>
      <c r="J3" s="48">
        <v>1208</v>
      </c>
      <c r="K3" s="48">
        <v>1190</v>
      </c>
      <c r="L3" s="48">
        <v>1178</v>
      </c>
      <c r="M3" s="48">
        <v>1174</v>
      </c>
      <c r="O3" s="135" t="s">
        <v>2</v>
      </c>
      <c r="P3" s="10" t="s">
        <v>3</v>
      </c>
      <c r="Q3" s="114"/>
      <c r="R3" s="75">
        <f t="shared" ref="R3:AA7" si="0">D3</f>
        <v>1315</v>
      </c>
      <c r="S3" s="75">
        <f t="shared" si="0"/>
        <v>1274</v>
      </c>
      <c r="T3" s="75">
        <f t="shared" si="0"/>
        <v>1253</v>
      </c>
      <c r="U3" s="75">
        <f t="shared" si="0"/>
        <v>1211</v>
      </c>
      <c r="V3" s="75">
        <f t="shared" si="0"/>
        <v>1204</v>
      </c>
      <c r="W3" s="75">
        <f t="shared" si="0"/>
        <v>1216</v>
      </c>
      <c r="X3" s="75">
        <f t="shared" si="0"/>
        <v>1208</v>
      </c>
      <c r="Y3" s="75">
        <f t="shared" si="0"/>
        <v>1190</v>
      </c>
      <c r="Z3" s="75">
        <f t="shared" si="0"/>
        <v>1178</v>
      </c>
      <c r="AA3" s="12">
        <f t="shared" si="0"/>
        <v>1174</v>
      </c>
      <c r="AB3" s="13">
        <f t="shared" ref="AB3:AB41" si="1">IF(AA3=0,"",IFERROR(IF(AND(AA3&gt;0,R3&lt;0),"na",IF(AND(AA3&lt;0,R3&lt;0),-1,1)*(AA3-R3)/R3),""))</f>
        <v>-0.10722433460076046</v>
      </c>
      <c r="AC3" s="13">
        <f t="shared" ref="AC3:AC41" si="2">IF(AA3=0,"",IFERROR(IF(AND(AA3&gt;0,W3&lt;0),"na",IF(AND(AA3&lt;0,W3&lt;0),-1,1)*(AA3-W3)/W3),""))</f>
        <v>-3.453947368421053E-2</v>
      </c>
    </row>
    <row r="4" spans="2:31" s="112" customFormat="1" ht="18" customHeight="1" x14ac:dyDescent="0.2">
      <c r="B4" s="51" t="s">
        <v>4</v>
      </c>
      <c r="C4" s="68" t="s">
        <v>4</v>
      </c>
      <c r="D4" s="48">
        <v>530647</v>
      </c>
      <c r="E4" s="48">
        <v>513988</v>
      </c>
      <c r="F4" s="48">
        <v>530547</v>
      </c>
      <c r="G4" s="48">
        <v>497327</v>
      </c>
      <c r="H4" s="48">
        <v>495696</v>
      </c>
      <c r="I4" s="48">
        <v>489965</v>
      </c>
      <c r="J4" s="48">
        <v>484860</v>
      </c>
      <c r="K4" s="48">
        <v>480300</v>
      </c>
      <c r="L4" s="48">
        <v>475765</v>
      </c>
      <c r="M4" s="48">
        <v>482769</v>
      </c>
      <c r="O4" s="136"/>
      <c r="P4" s="15" t="s">
        <v>4</v>
      </c>
      <c r="Q4" s="114"/>
      <c r="R4" s="77">
        <f t="shared" si="0"/>
        <v>530647</v>
      </c>
      <c r="S4" s="77">
        <f t="shared" si="0"/>
        <v>513988</v>
      </c>
      <c r="T4" s="77">
        <f t="shared" si="0"/>
        <v>530547</v>
      </c>
      <c r="U4" s="77">
        <f t="shared" si="0"/>
        <v>497327</v>
      </c>
      <c r="V4" s="77">
        <f t="shared" si="0"/>
        <v>495696</v>
      </c>
      <c r="W4" s="77">
        <f t="shared" si="0"/>
        <v>489965</v>
      </c>
      <c r="X4" s="77">
        <f t="shared" si="0"/>
        <v>484860</v>
      </c>
      <c r="Y4" s="77">
        <f t="shared" si="0"/>
        <v>480300</v>
      </c>
      <c r="Z4" s="77">
        <f t="shared" si="0"/>
        <v>475765</v>
      </c>
      <c r="AA4" s="89">
        <f t="shared" si="0"/>
        <v>482769</v>
      </c>
      <c r="AB4" s="76">
        <f t="shared" si="1"/>
        <v>-9.0225705600898529E-2</v>
      </c>
      <c r="AC4" s="76">
        <f t="shared" si="2"/>
        <v>-1.4686763340238589E-2</v>
      </c>
    </row>
    <row r="5" spans="2:31" s="112" customFormat="1" ht="18" customHeight="1" x14ac:dyDescent="0.2">
      <c r="B5" s="51" t="s">
        <v>5</v>
      </c>
      <c r="C5" s="68" t="s">
        <v>5</v>
      </c>
      <c r="D5" s="48">
        <v>183109</v>
      </c>
      <c r="E5" s="48">
        <v>178829</v>
      </c>
      <c r="F5" s="48">
        <v>189378</v>
      </c>
      <c r="G5" s="48">
        <v>175370</v>
      </c>
      <c r="H5" s="48">
        <v>175755</v>
      </c>
      <c r="I5" s="48">
        <v>170866</v>
      </c>
      <c r="J5" s="48">
        <v>169279</v>
      </c>
      <c r="K5" s="48">
        <v>169313</v>
      </c>
      <c r="L5" s="48">
        <v>167603</v>
      </c>
      <c r="M5" s="48">
        <v>173474</v>
      </c>
      <c r="O5" s="136"/>
      <c r="P5" s="15" t="s">
        <v>5</v>
      </c>
      <c r="Q5" s="114"/>
      <c r="R5" s="77">
        <f t="shared" si="0"/>
        <v>183109</v>
      </c>
      <c r="S5" s="77">
        <f t="shared" si="0"/>
        <v>178829</v>
      </c>
      <c r="T5" s="77">
        <f t="shared" si="0"/>
        <v>189378</v>
      </c>
      <c r="U5" s="77">
        <f t="shared" si="0"/>
        <v>175370</v>
      </c>
      <c r="V5" s="77">
        <f t="shared" si="0"/>
        <v>175755</v>
      </c>
      <c r="W5" s="77">
        <f t="shared" si="0"/>
        <v>170866</v>
      </c>
      <c r="X5" s="77">
        <f t="shared" si="0"/>
        <v>169279</v>
      </c>
      <c r="Y5" s="77">
        <f t="shared" si="0"/>
        <v>169313</v>
      </c>
      <c r="Z5" s="77">
        <f t="shared" si="0"/>
        <v>167603</v>
      </c>
      <c r="AA5" s="89">
        <f t="shared" si="0"/>
        <v>173474</v>
      </c>
      <c r="AB5" s="76">
        <f t="shared" si="1"/>
        <v>-5.2618931893025467E-2</v>
      </c>
      <c r="AC5" s="76">
        <f t="shared" si="2"/>
        <v>1.5263422799152552E-2</v>
      </c>
    </row>
    <row r="6" spans="2:31" s="112" customFormat="1" ht="18" customHeight="1" x14ac:dyDescent="0.2">
      <c r="B6" s="51" t="s">
        <v>6</v>
      </c>
      <c r="C6" s="68" t="s">
        <v>6</v>
      </c>
      <c r="D6" s="48">
        <v>412489</v>
      </c>
      <c r="E6" s="48">
        <v>396537</v>
      </c>
      <c r="F6" s="48">
        <v>406565</v>
      </c>
      <c r="G6" s="48">
        <v>382473</v>
      </c>
      <c r="H6" s="48">
        <v>380418</v>
      </c>
      <c r="I6" s="48">
        <v>376761</v>
      </c>
      <c r="J6" s="48">
        <v>373266</v>
      </c>
      <c r="K6" s="48">
        <v>369471</v>
      </c>
      <c r="L6" s="48">
        <v>365162</v>
      </c>
      <c r="M6" s="48">
        <v>368481</v>
      </c>
      <c r="O6" s="136"/>
      <c r="P6" s="15" t="s">
        <v>6</v>
      </c>
      <c r="Q6" s="114"/>
      <c r="R6" s="77">
        <f t="shared" si="0"/>
        <v>412489</v>
      </c>
      <c r="S6" s="77">
        <f t="shared" si="0"/>
        <v>396537</v>
      </c>
      <c r="T6" s="77">
        <f t="shared" si="0"/>
        <v>406565</v>
      </c>
      <c r="U6" s="77">
        <f t="shared" si="0"/>
        <v>382473</v>
      </c>
      <c r="V6" s="77">
        <f t="shared" si="0"/>
        <v>380418</v>
      </c>
      <c r="W6" s="77">
        <f t="shared" si="0"/>
        <v>376761</v>
      </c>
      <c r="X6" s="77">
        <f t="shared" si="0"/>
        <v>373266</v>
      </c>
      <c r="Y6" s="77">
        <f t="shared" si="0"/>
        <v>369471</v>
      </c>
      <c r="Z6" s="77">
        <f t="shared" si="0"/>
        <v>365162</v>
      </c>
      <c r="AA6" s="89">
        <f t="shared" si="0"/>
        <v>368481</v>
      </c>
      <c r="AB6" s="76">
        <f t="shared" si="1"/>
        <v>-0.10668890564354444</v>
      </c>
      <c r="AC6" s="76">
        <f t="shared" si="2"/>
        <v>-2.1976796961468942E-2</v>
      </c>
    </row>
    <row r="7" spans="2:31" s="112" customFormat="1" ht="18" customHeight="1" x14ac:dyDescent="0.2">
      <c r="B7" s="51" t="s">
        <v>7</v>
      </c>
      <c r="C7" s="68" t="s">
        <v>92</v>
      </c>
      <c r="D7" s="48">
        <v>531325</v>
      </c>
      <c r="E7" s="48">
        <v>544438</v>
      </c>
      <c r="F7" s="48">
        <v>565407</v>
      </c>
      <c r="G7" s="48">
        <v>553788</v>
      </c>
      <c r="H7" s="48">
        <v>581159</v>
      </c>
      <c r="I7" s="48">
        <v>581970</v>
      </c>
      <c r="J7" s="48">
        <v>713218</v>
      </c>
      <c r="K7" s="48">
        <v>666598</v>
      </c>
      <c r="L7" s="48">
        <v>653972</v>
      </c>
      <c r="M7" s="48">
        <v>668276</v>
      </c>
      <c r="O7" s="136"/>
      <c r="P7" s="15" t="s">
        <v>7</v>
      </c>
      <c r="Q7" s="114"/>
      <c r="R7" s="77">
        <f t="shared" si="0"/>
        <v>531325</v>
      </c>
      <c r="S7" s="77">
        <f t="shared" si="0"/>
        <v>544438</v>
      </c>
      <c r="T7" s="77">
        <f t="shared" si="0"/>
        <v>565407</v>
      </c>
      <c r="U7" s="77">
        <f t="shared" si="0"/>
        <v>553788</v>
      </c>
      <c r="V7" s="77">
        <f t="shared" si="0"/>
        <v>581159</v>
      </c>
      <c r="W7" s="77">
        <f t="shared" si="0"/>
        <v>581970</v>
      </c>
      <c r="X7" s="77">
        <f t="shared" si="0"/>
        <v>713218</v>
      </c>
      <c r="Y7" s="77">
        <f t="shared" si="0"/>
        <v>666598</v>
      </c>
      <c r="Z7" s="77">
        <f t="shared" si="0"/>
        <v>653972</v>
      </c>
      <c r="AA7" s="89">
        <f t="shared" si="0"/>
        <v>668276</v>
      </c>
      <c r="AB7" s="76">
        <f t="shared" si="1"/>
        <v>0.25775372888533382</v>
      </c>
      <c r="AC7" s="76">
        <f t="shared" si="2"/>
        <v>0.14829974053645376</v>
      </c>
    </row>
    <row r="8" spans="2:31" s="112" customFormat="1" ht="18" customHeight="1" x14ac:dyDescent="0.2">
      <c r="B8" s="51" t="s">
        <v>44</v>
      </c>
      <c r="C8" s="68" t="s">
        <v>93</v>
      </c>
      <c r="D8" s="49">
        <v>626.4</v>
      </c>
      <c r="E8" s="49">
        <v>682.3</v>
      </c>
      <c r="F8" s="49">
        <v>713.3</v>
      </c>
      <c r="G8" s="49">
        <v>811.6</v>
      </c>
      <c r="H8" s="49">
        <v>756.9</v>
      </c>
      <c r="I8" s="49">
        <v>696.5</v>
      </c>
      <c r="J8" s="49">
        <v>802.6</v>
      </c>
      <c r="K8" s="49">
        <v>714.3</v>
      </c>
      <c r="L8" s="49">
        <v>843.7</v>
      </c>
      <c r="M8" s="49">
        <v>844.1</v>
      </c>
      <c r="O8" s="136"/>
      <c r="P8" s="15" t="s">
        <v>8</v>
      </c>
      <c r="Q8" s="114"/>
      <c r="R8" s="78">
        <f t="shared" ref="R8:AA8" ca="1" si="3">D8*OFFSET(T$109,MATCH($AC$1,$Q$109:$Q$110,0)-1,0)</f>
        <v>626.4</v>
      </c>
      <c r="S8" s="78">
        <f t="shared" ca="1" si="3"/>
        <v>682.3</v>
      </c>
      <c r="T8" s="78">
        <f t="shared" ca="1" si="3"/>
        <v>713.3</v>
      </c>
      <c r="U8" s="78">
        <f t="shared" ca="1" si="3"/>
        <v>811.6</v>
      </c>
      <c r="V8" s="78">
        <f t="shared" ca="1" si="3"/>
        <v>756.9</v>
      </c>
      <c r="W8" s="78">
        <f t="shared" ca="1" si="3"/>
        <v>696.5</v>
      </c>
      <c r="X8" s="78">
        <f t="shared" ca="1" si="3"/>
        <v>802.6</v>
      </c>
      <c r="Y8" s="78">
        <f t="shared" ca="1" si="3"/>
        <v>714.3</v>
      </c>
      <c r="Z8" s="78">
        <f t="shared" ca="1" si="3"/>
        <v>843.7</v>
      </c>
      <c r="AA8" s="87">
        <f t="shared" ca="1" si="3"/>
        <v>844.1</v>
      </c>
      <c r="AB8" s="76">
        <f t="shared" ca="1" si="1"/>
        <v>0.34754150702426573</v>
      </c>
      <c r="AC8" s="76">
        <f t="shared" ca="1" si="2"/>
        <v>0.21191672648959084</v>
      </c>
    </row>
    <row r="9" spans="2:31" s="112" customFormat="1" ht="18" customHeight="1" x14ac:dyDescent="0.2">
      <c r="B9" s="51" t="s">
        <v>9</v>
      </c>
      <c r="C9" s="68" t="s">
        <v>9</v>
      </c>
      <c r="D9" s="48">
        <v>216277</v>
      </c>
      <c r="E9" s="48">
        <v>214712</v>
      </c>
      <c r="F9" s="48">
        <v>210442</v>
      </c>
      <c r="G9" s="48">
        <v>193466</v>
      </c>
      <c r="H9" s="48">
        <v>190305</v>
      </c>
      <c r="I9" s="48">
        <v>189148</v>
      </c>
      <c r="J9" s="48">
        <v>191069</v>
      </c>
      <c r="K9" s="48">
        <v>186152</v>
      </c>
      <c r="L9" s="48">
        <v>195317</v>
      </c>
      <c r="M9" s="48">
        <v>188465</v>
      </c>
      <c r="O9" s="136"/>
      <c r="P9" s="15" t="s">
        <v>9</v>
      </c>
      <c r="Q9" s="114"/>
      <c r="R9" s="77">
        <f t="shared" ref="R9:AA15" si="4">D9</f>
        <v>216277</v>
      </c>
      <c r="S9" s="77">
        <f t="shared" si="4"/>
        <v>214712</v>
      </c>
      <c r="T9" s="77">
        <f t="shared" si="4"/>
        <v>210442</v>
      </c>
      <c r="U9" s="77">
        <f t="shared" si="4"/>
        <v>193466</v>
      </c>
      <c r="V9" s="77">
        <f t="shared" si="4"/>
        <v>190305</v>
      </c>
      <c r="W9" s="77">
        <f t="shared" si="4"/>
        <v>189148</v>
      </c>
      <c r="X9" s="77">
        <f t="shared" si="4"/>
        <v>191069</v>
      </c>
      <c r="Y9" s="77">
        <f t="shared" si="4"/>
        <v>186152</v>
      </c>
      <c r="Z9" s="77">
        <f t="shared" si="4"/>
        <v>195317</v>
      </c>
      <c r="AA9" s="89">
        <f t="shared" si="4"/>
        <v>188465</v>
      </c>
      <c r="AB9" s="76">
        <f t="shared" si="1"/>
        <v>-0.12859434891366164</v>
      </c>
      <c r="AC9" s="76">
        <f t="shared" si="2"/>
        <v>-3.6109290079725928E-3</v>
      </c>
    </row>
    <row r="10" spans="2:31" s="112" customFormat="1" ht="18" customHeight="1" x14ac:dyDescent="0.2">
      <c r="B10" s="51" t="s">
        <v>45</v>
      </c>
      <c r="C10" s="68" t="s">
        <v>45</v>
      </c>
      <c r="D10" s="48">
        <v>6882</v>
      </c>
      <c r="E10" s="48">
        <v>7601</v>
      </c>
      <c r="F10" s="48">
        <v>7326</v>
      </c>
      <c r="G10" s="48">
        <v>6984</v>
      </c>
      <c r="H10" s="48">
        <v>6741</v>
      </c>
      <c r="I10" s="48">
        <v>6173</v>
      </c>
      <c r="J10" s="48">
        <v>5946</v>
      </c>
      <c r="K10" s="48">
        <v>6234</v>
      </c>
      <c r="L10" s="48">
        <v>6869</v>
      </c>
      <c r="M10" s="48">
        <v>6713</v>
      </c>
      <c r="O10" s="136"/>
      <c r="P10" s="15" t="s">
        <v>10</v>
      </c>
      <c r="Q10" s="115"/>
      <c r="R10" s="82">
        <f t="shared" si="4"/>
        <v>6882</v>
      </c>
      <c r="S10" s="82">
        <f t="shared" si="4"/>
        <v>7601</v>
      </c>
      <c r="T10" s="82">
        <f t="shared" si="4"/>
        <v>7326</v>
      </c>
      <c r="U10" s="82">
        <f t="shared" si="4"/>
        <v>6984</v>
      </c>
      <c r="V10" s="82">
        <f t="shared" si="4"/>
        <v>6741</v>
      </c>
      <c r="W10" s="82">
        <f t="shared" si="4"/>
        <v>6173</v>
      </c>
      <c r="X10" s="82">
        <f t="shared" si="4"/>
        <v>5946</v>
      </c>
      <c r="Y10" s="82">
        <f t="shared" si="4"/>
        <v>6234</v>
      </c>
      <c r="Z10" s="82">
        <f t="shared" si="4"/>
        <v>6869</v>
      </c>
      <c r="AA10" s="88">
        <f t="shared" si="4"/>
        <v>6713</v>
      </c>
      <c r="AB10" s="76">
        <f t="shared" si="1"/>
        <v>-2.4556814879395525E-2</v>
      </c>
      <c r="AC10" s="76">
        <f t="shared" si="2"/>
        <v>8.7477725579134941E-2</v>
      </c>
    </row>
    <row r="11" spans="2:31" s="112" customFormat="1" ht="18" customHeight="1" x14ac:dyDescent="0.2">
      <c r="B11" s="51" t="s">
        <v>46</v>
      </c>
      <c r="C11" s="68" t="s">
        <v>46</v>
      </c>
      <c r="D11" s="49">
        <v>19</v>
      </c>
      <c r="E11" s="49">
        <v>18.899999999999999</v>
      </c>
      <c r="F11" s="49">
        <v>19.100000000000001</v>
      </c>
      <c r="G11" s="49">
        <v>18.899999999999999</v>
      </c>
      <c r="H11" s="49">
        <v>18.899999999999999</v>
      </c>
      <c r="I11" s="49">
        <v>18.7</v>
      </c>
      <c r="J11" s="49">
        <v>18.7</v>
      </c>
      <c r="K11" s="49">
        <v>18.7</v>
      </c>
      <c r="L11" s="49">
        <v>18.7</v>
      </c>
      <c r="M11" s="49">
        <v>18.7</v>
      </c>
      <c r="O11" s="137" t="s">
        <v>11</v>
      </c>
      <c r="P11" s="19" t="s">
        <v>12</v>
      </c>
      <c r="Q11" s="114"/>
      <c r="R11" s="78">
        <f t="shared" si="4"/>
        <v>19</v>
      </c>
      <c r="S11" s="78">
        <f t="shared" si="4"/>
        <v>18.899999999999999</v>
      </c>
      <c r="T11" s="78">
        <f t="shared" si="4"/>
        <v>19.100000000000001</v>
      </c>
      <c r="U11" s="78">
        <f t="shared" si="4"/>
        <v>18.899999999999999</v>
      </c>
      <c r="V11" s="78">
        <f t="shared" si="4"/>
        <v>18.899999999999999</v>
      </c>
      <c r="W11" s="78">
        <f t="shared" si="4"/>
        <v>18.7</v>
      </c>
      <c r="X11" s="78">
        <f t="shared" si="4"/>
        <v>18.7</v>
      </c>
      <c r="Y11" s="78">
        <f t="shared" si="4"/>
        <v>18.7</v>
      </c>
      <c r="Z11" s="78">
        <f t="shared" si="4"/>
        <v>18.7</v>
      </c>
      <c r="AA11" s="87">
        <f t="shared" si="4"/>
        <v>18.7</v>
      </c>
      <c r="AB11" s="94">
        <f t="shared" si="1"/>
        <v>-1.5789473684210565E-2</v>
      </c>
      <c r="AC11" s="94">
        <f t="shared" si="2"/>
        <v>0</v>
      </c>
    </row>
    <row r="12" spans="2:31" s="112" customFormat="1" ht="18" customHeight="1" x14ac:dyDescent="0.2">
      <c r="B12" s="51" t="s">
        <v>47</v>
      </c>
      <c r="C12" s="68" t="s">
        <v>47</v>
      </c>
      <c r="D12" s="48">
        <v>404</v>
      </c>
      <c r="E12" s="48">
        <v>403</v>
      </c>
      <c r="F12" s="48">
        <v>423</v>
      </c>
      <c r="G12" s="48">
        <v>411</v>
      </c>
      <c r="H12" s="48">
        <v>412</v>
      </c>
      <c r="I12" s="48">
        <v>403</v>
      </c>
      <c r="J12" s="48">
        <v>401</v>
      </c>
      <c r="K12" s="48">
        <v>404</v>
      </c>
      <c r="L12" s="48">
        <v>404</v>
      </c>
      <c r="M12" s="48">
        <v>411</v>
      </c>
      <c r="O12" s="138"/>
      <c r="P12" s="22" t="s">
        <v>4</v>
      </c>
      <c r="Q12" s="114"/>
      <c r="R12" s="77">
        <f t="shared" si="4"/>
        <v>404</v>
      </c>
      <c r="S12" s="77">
        <f t="shared" si="4"/>
        <v>403</v>
      </c>
      <c r="T12" s="77">
        <f t="shared" si="4"/>
        <v>423</v>
      </c>
      <c r="U12" s="77">
        <f t="shared" si="4"/>
        <v>411</v>
      </c>
      <c r="V12" s="77">
        <f t="shared" si="4"/>
        <v>412</v>
      </c>
      <c r="W12" s="77">
        <f t="shared" si="4"/>
        <v>403</v>
      </c>
      <c r="X12" s="77">
        <f t="shared" si="4"/>
        <v>401</v>
      </c>
      <c r="Y12" s="77">
        <f t="shared" si="4"/>
        <v>404</v>
      </c>
      <c r="Z12" s="77">
        <f t="shared" si="4"/>
        <v>404</v>
      </c>
      <c r="AA12" s="89">
        <f t="shared" si="4"/>
        <v>411</v>
      </c>
      <c r="AB12" s="76">
        <f t="shared" si="1"/>
        <v>1.7326732673267328E-2</v>
      </c>
      <c r="AC12" s="76">
        <f t="shared" si="2"/>
        <v>1.9851116625310174E-2</v>
      </c>
    </row>
    <row r="13" spans="2:31" s="112" customFormat="1" ht="18" customHeight="1" x14ac:dyDescent="0.2">
      <c r="B13" s="51" t="s">
        <v>48</v>
      </c>
      <c r="C13" s="68" t="s">
        <v>48</v>
      </c>
      <c r="D13" s="48">
        <v>139</v>
      </c>
      <c r="E13" s="48">
        <v>140</v>
      </c>
      <c r="F13" s="48">
        <v>151</v>
      </c>
      <c r="G13" s="48">
        <v>145</v>
      </c>
      <c r="H13" s="48">
        <v>146</v>
      </c>
      <c r="I13" s="48">
        <v>141</v>
      </c>
      <c r="J13" s="48">
        <v>140</v>
      </c>
      <c r="K13" s="48">
        <v>142</v>
      </c>
      <c r="L13" s="48">
        <v>142</v>
      </c>
      <c r="M13" s="48">
        <v>148</v>
      </c>
      <c r="O13" s="138"/>
      <c r="P13" s="22" t="s">
        <v>5</v>
      </c>
      <c r="Q13" s="114"/>
      <c r="R13" s="77">
        <f t="shared" si="4"/>
        <v>139</v>
      </c>
      <c r="S13" s="77">
        <f t="shared" si="4"/>
        <v>140</v>
      </c>
      <c r="T13" s="77">
        <f t="shared" si="4"/>
        <v>151</v>
      </c>
      <c r="U13" s="77">
        <f t="shared" si="4"/>
        <v>145</v>
      </c>
      <c r="V13" s="77">
        <f t="shared" si="4"/>
        <v>146</v>
      </c>
      <c r="W13" s="77">
        <f t="shared" si="4"/>
        <v>141</v>
      </c>
      <c r="X13" s="77">
        <f t="shared" si="4"/>
        <v>140</v>
      </c>
      <c r="Y13" s="77">
        <f t="shared" si="4"/>
        <v>142</v>
      </c>
      <c r="Z13" s="77">
        <f t="shared" si="4"/>
        <v>142</v>
      </c>
      <c r="AA13" s="89">
        <f t="shared" si="4"/>
        <v>148</v>
      </c>
      <c r="AB13" s="76">
        <f t="shared" si="1"/>
        <v>6.4748201438848921E-2</v>
      </c>
      <c r="AC13" s="76">
        <f t="shared" si="2"/>
        <v>4.9645390070921988E-2</v>
      </c>
    </row>
    <row r="14" spans="2:31" s="112" customFormat="1" ht="18" customHeight="1" x14ac:dyDescent="0.2">
      <c r="B14" s="51" t="s">
        <v>49</v>
      </c>
      <c r="C14" s="68" t="s">
        <v>49</v>
      </c>
      <c r="D14" s="48">
        <v>314</v>
      </c>
      <c r="E14" s="48">
        <v>311</v>
      </c>
      <c r="F14" s="48">
        <v>324</v>
      </c>
      <c r="G14" s="48">
        <v>316</v>
      </c>
      <c r="H14" s="48">
        <v>316</v>
      </c>
      <c r="I14" s="48">
        <v>310</v>
      </c>
      <c r="J14" s="48">
        <v>309</v>
      </c>
      <c r="K14" s="48">
        <v>310</v>
      </c>
      <c r="L14" s="48">
        <v>310</v>
      </c>
      <c r="M14" s="48">
        <v>314</v>
      </c>
      <c r="O14" s="138"/>
      <c r="P14" s="22" t="s">
        <v>6</v>
      </c>
      <c r="Q14" s="114"/>
      <c r="R14" s="77">
        <f t="shared" si="4"/>
        <v>314</v>
      </c>
      <c r="S14" s="77">
        <f t="shared" si="4"/>
        <v>311</v>
      </c>
      <c r="T14" s="77">
        <f t="shared" si="4"/>
        <v>324</v>
      </c>
      <c r="U14" s="77">
        <f t="shared" si="4"/>
        <v>316</v>
      </c>
      <c r="V14" s="77">
        <f t="shared" si="4"/>
        <v>316</v>
      </c>
      <c r="W14" s="77">
        <f t="shared" si="4"/>
        <v>310</v>
      </c>
      <c r="X14" s="77">
        <f t="shared" si="4"/>
        <v>309</v>
      </c>
      <c r="Y14" s="77">
        <f t="shared" si="4"/>
        <v>310</v>
      </c>
      <c r="Z14" s="77">
        <f t="shared" si="4"/>
        <v>310</v>
      </c>
      <c r="AA14" s="89">
        <f t="shared" si="4"/>
        <v>314</v>
      </c>
      <c r="AB14" s="76">
        <f t="shared" si="1"/>
        <v>0</v>
      </c>
      <c r="AC14" s="76">
        <f t="shared" si="2"/>
        <v>1.2903225806451613E-2</v>
      </c>
    </row>
    <row r="15" spans="2:31" s="112" customFormat="1" ht="18" customHeight="1" x14ac:dyDescent="0.2">
      <c r="B15" s="51" t="s">
        <v>50</v>
      </c>
      <c r="C15" s="68" t="s">
        <v>50</v>
      </c>
      <c r="D15" s="49">
        <v>404</v>
      </c>
      <c r="E15" s="49">
        <v>427.3</v>
      </c>
      <c r="F15" s="49">
        <v>451.2</v>
      </c>
      <c r="G15" s="49">
        <v>457.3</v>
      </c>
      <c r="H15" s="49">
        <v>482.7</v>
      </c>
      <c r="I15" s="49">
        <v>478.6</v>
      </c>
      <c r="J15" s="49">
        <v>590.4</v>
      </c>
      <c r="K15" s="49">
        <v>560.20000000000005</v>
      </c>
      <c r="L15" s="49">
        <v>555.20000000000005</v>
      </c>
      <c r="M15" s="49">
        <v>569.20000000000005</v>
      </c>
      <c r="O15" s="138"/>
      <c r="P15" s="22" t="s">
        <v>7</v>
      </c>
      <c r="Q15" s="114"/>
      <c r="R15" s="78">
        <f t="shared" si="4"/>
        <v>404</v>
      </c>
      <c r="S15" s="78">
        <f t="shared" si="4"/>
        <v>427.3</v>
      </c>
      <c r="T15" s="78">
        <f t="shared" si="4"/>
        <v>451.2</v>
      </c>
      <c r="U15" s="78">
        <f t="shared" si="4"/>
        <v>457.3</v>
      </c>
      <c r="V15" s="78">
        <f t="shared" si="4"/>
        <v>482.7</v>
      </c>
      <c r="W15" s="78">
        <f t="shared" si="4"/>
        <v>478.6</v>
      </c>
      <c r="X15" s="78">
        <f t="shared" si="4"/>
        <v>590.4</v>
      </c>
      <c r="Y15" s="78">
        <f t="shared" si="4"/>
        <v>560.20000000000005</v>
      </c>
      <c r="Z15" s="78">
        <f t="shared" si="4"/>
        <v>555.20000000000005</v>
      </c>
      <c r="AA15" s="87">
        <f t="shared" si="4"/>
        <v>569.20000000000005</v>
      </c>
      <c r="AB15" s="76">
        <f t="shared" si="1"/>
        <v>0.408910891089109</v>
      </c>
      <c r="AC15" s="76">
        <f t="shared" si="2"/>
        <v>0.18930213121604683</v>
      </c>
    </row>
    <row r="16" spans="2:31" s="112" customFormat="1" ht="18" customHeight="1" x14ac:dyDescent="0.2">
      <c r="B16" s="51" t="s">
        <v>51</v>
      </c>
      <c r="C16" s="68" t="s">
        <v>51</v>
      </c>
      <c r="D16" s="48">
        <v>164</v>
      </c>
      <c r="E16" s="48">
        <v>169</v>
      </c>
      <c r="F16" s="48">
        <v>168</v>
      </c>
      <c r="G16" s="48">
        <v>160</v>
      </c>
      <c r="H16" s="48">
        <v>158</v>
      </c>
      <c r="I16" s="48">
        <v>156</v>
      </c>
      <c r="J16" s="48">
        <v>158</v>
      </c>
      <c r="K16" s="48">
        <v>156</v>
      </c>
      <c r="L16" s="48">
        <v>166</v>
      </c>
      <c r="M16" s="48">
        <v>161</v>
      </c>
      <c r="O16" s="138"/>
      <c r="P16" s="22" t="s">
        <v>13</v>
      </c>
      <c r="Q16" s="114"/>
      <c r="R16" s="78">
        <f t="shared" ref="R16:AA16" ca="1" si="5">D26*OFFSET(T$109,MATCH($AC$1,$Q$109:$Q$110,0)-1,0)</f>
        <v>476.3</v>
      </c>
      <c r="S16" s="78">
        <f t="shared" ca="1" si="5"/>
        <v>535.6</v>
      </c>
      <c r="T16" s="78">
        <f t="shared" ca="1" si="5"/>
        <v>569.29999999999995</v>
      </c>
      <c r="U16" s="78">
        <f t="shared" ca="1" si="5"/>
        <v>670.2</v>
      </c>
      <c r="V16" s="78">
        <f t="shared" ca="1" si="5"/>
        <v>628.70000000000005</v>
      </c>
      <c r="W16" s="78">
        <f t="shared" ca="1" si="5"/>
        <v>572.79999999999995</v>
      </c>
      <c r="X16" s="78">
        <f t="shared" ca="1" si="5"/>
        <v>664.4</v>
      </c>
      <c r="Y16" s="78">
        <f t="shared" ca="1" si="5"/>
        <v>600.29999999999995</v>
      </c>
      <c r="Z16" s="78">
        <f t="shared" ca="1" si="5"/>
        <v>716.2</v>
      </c>
      <c r="AA16" s="87">
        <f t="shared" ca="1" si="5"/>
        <v>719</v>
      </c>
      <c r="AB16" s="76">
        <f t="shared" ca="1" si="1"/>
        <v>0.50955280285534321</v>
      </c>
      <c r="AC16" s="76">
        <f t="shared" ca="1" si="2"/>
        <v>0.25523743016759787</v>
      </c>
    </row>
    <row r="17" spans="2:29" s="112" customFormat="1" ht="18" customHeight="1" x14ac:dyDescent="0.2">
      <c r="B17" s="51" t="s">
        <v>52</v>
      </c>
      <c r="C17" s="68" t="s">
        <v>52</v>
      </c>
      <c r="D17" s="49">
        <v>25.4</v>
      </c>
      <c r="E17" s="49">
        <v>25.8</v>
      </c>
      <c r="F17" s="49">
        <v>26.3</v>
      </c>
      <c r="G17" s="49">
        <v>27</v>
      </c>
      <c r="H17" s="49">
        <v>27.7</v>
      </c>
      <c r="I17" s="49">
        <v>28.1</v>
      </c>
      <c r="J17" s="49">
        <v>28.8</v>
      </c>
      <c r="K17" s="49">
        <v>29.1</v>
      </c>
      <c r="L17" s="49">
        <v>29.6</v>
      </c>
      <c r="M17" s="49">
        <v>29.9</v>
      </c>
      <c r="O17" s="138"/>
      <c r="P17" s="22" t="s">
        <v>9</v>
      </c>
      <c r="Q17" s="114"/>
      <c r="R17" s="77">
        <f t="shared" ref="R17:AA19" si="6">D16</f>
        <v>164</v>
      </c>
      <c r="S17" s="77">
        <f t="shared" si="6"/>
        <v>169</v>
      </c>
      <c r="T17" s="77">
        <f t="shared" si="6"/>
        <v>168</v>
      </c>
      <c r="U17" s="77">
        <f t="shared" si="6"/>
        <v>160</v>
      </c>
      <c r="V17" s="77">
        <f t="shared" si="6"/>
        <v>158</v>
      </c>
      <c r="W17" s="77">
        <f t="shared" si="6"/>
        <v>156</v>
      </c>
      <c r="X17" s="77">
        <f t="shared" si="6"/>
        <v>158</v>
      </c>
      <c r="Y17" s="77">
        <f t="shared" si="6"/>
        <v>156</v>
      </c>
      <c r="Z17" s="77">
        <f t="shared" si="6"/>
        <v>166</v>
      </c>
      <c r="AA17" s="89">
        <f t="shared" si="6"/>
        <v>161</v>
      </c>
      <c r="AB17" s="76">
        <f t="shared" si="1"/>
        <v>-1.8292682926829267E-2</v>
      </c>
      <c r="AC17" s="76">
        <f t="shared" si="2"/>
        <v>3.2051282051282048E-2</v>
      </c>
    </row>
    <row r="18" spans="2:29" s="112" customFormat="1" ht="18" customHeight="1" x14ac:dyDescent="0.2">
      <c r="B18" s="51" t="s">
        <v>53</v>
      </c>
      <c r="C18" s="68" t="s">
        <v>53</v>
      </c>
      <c r="D18" s="50">
        <v>2.46</v>
      </c>
      <c r="E18" s="50">
        <v>2.54</v>
      </c>
      <c r="F18" s="50">
        <v>2.69</v>
      </c>
      <c r="G18" s="50">
        <v>2.86</v>
      </c>
      <c r="H18" s="50">
        <v>3.05</v>
      </c>
      <c r="I18" s="50">
        <v>3.08</v>
      </c>
      <c r="J18" s="50">
        <v>3.73</v>
      </c>
      <c r="K18" s="50">
        <v>3.58</v>
      </c>
      <c r="L18" s="50">
        <v>3.35</v>
      </c>
      <c r="M18" s="50">
        <v>3.55</v>
      </c>
      <c r="O18" s="138"/>
      <c r="P18" s="22" t="s">
        <v>14</v>
      </c>
      <c r="Q18" s="114"/>
      <c r="R18" s="77">
        <f t="shared" si="6"/>
        <v>25.4</v>
      </c>
      <c r="S18" s="77">
        <f t="shared" si="6"/>
        <v>25.8</v>
      </c>
      <c r="T18" s="77">
        <f t="shared" si="6"/>
        <v>26.3</v>
      </c>
      <c r="U18" s="77">
        <f t="shared" si="6"/>
        <v>27</v>
      </c>
      <c r="V18" s="77">
        <f t="shared" si="6"/>
        <v>27.7</v>
      </c>
      <c r="W18" s="77">
        <f t="shared" si="6"/>
        <v>28.1</v>
      </c>
      <c r="X18" s="77">
        <f t="shared" si="6"/>
        <v>28.8</v>
      </c>
      <c r="Y18" s="77">
        <f t="shared" si="6"/>
        <v>29.1</v>
      </c>
      <c r="Z18" s="77">
        <f t="shared" si="6"/>
        <v>29.6</v>
      </c>
      <c r="AA18" s="89">
        <f t="shared" si="6"/>
        <v>29.9</v>
      </c>
      <c r="AB18" s="76">
        <f t="shared" si="1"/>
        <v>0.17716535433070868</v>
      </c>
      <c r="AC18" s="76">
        <f t="shared" si="2"/>
        <v>6.405693950177925E-2</v>
      </c>
    </row>
    <row r="19" spans="2:29" s="112" customFormat="1" ht="18" customHeight="1" x14ac:dyDescent="0.2">
      <c r="B19" s="51" t="s">
        <v>54</v>
      </c>
      <c r="C19" s="68" t="s">
        <v>54</v>
      </c>
      <c r="D19" s="48">
        <v>1179</v>
      </c>
      <c r="E19" s="48">
        <v>1253</v>
      </c>
      <c r="F19" s="48">
        <v>1262</v>
      </c>
      <c r="G19" s="48">
        <v>1466</v>
      </c>
      <c r="H19" s="48">
        <v>1302</v>
      </c>
      <c r="I19" s="48">
        <v>1197</v>
      </c>
      <c r="J19" s="48">
        <v>1125</v>
      </c>
      <c r="K19" s="48">
        <v>1072</v>
      </c>
      <c r="L19" s="48">
        <v>1290</v>
      </c>
      <c r="M19" s="48">
        <v>1263</v>
      </c>
      <c r="O19" s="138"/>
      <c r="P19" s="22" t="s">
        <v>15</v>
      </c>
      <c r="Q19" s="114"/>
      <c r="R19" s="81">
        <f t="shared" si="6"/>
        <v>2.46</v>
      </c>
      <c r="S19" s="81">
        <f t="shared" si="6"/>
        <v>2.54</v>
      </c>
      <c r="T19" s="81">
        <f t="shared" si="6"/>
        <v>2.69</v>
      </c>
      <c r="U19" s="81">
        <f t="shared" si="6"/>
        <v>2.86</v>
      </c>
      <c r="V19" s="81">
        <f t="shared" si="6"/>
        <v>3.05</v>
      </c>
      <c r="W19" s="81">
        <f t="shared" si="6"/>
        <v>3.08</v>
      </c>
      <c r="X19" s="81">
        <f t="shared" si="6"/>
        <v>3.73</v>
      </c>
      <c r="Y19" s="81">
        <f t="shared" si="6"/>
        <v>3.58</v>
      </c>
      <c r="Z19" s="81">
        <f t="shared" si="6"/>
        <v>3.35</v>
      </c>
      <c r="AA19" s="24">
        <f t="shared" si="6"/>
        <v>3.55</v>
      </c>
      <c r="AB19" s="76">
        <f t="shared" si="1"/>
        <v>0.44308943089430891</v>
      </c>
      <c r="AC19" s="76">
        <f t="shared" si="2"/>
        <v>0.15259740259740251</v>
      </c>
    </row>
    <row r="20" spans="2:29" s="112" customFormat="1" ht="18" customHeight="1" x14ac:dyDescent="0.2">
      <c r="B20" s="51" t="s">
        <v>18</v>
      </c>
      <c r="C20" s="68" t="s">
        <v>18</v>
      </c>
      <c r="D20" s="50">
        <v>6.43</v>
      </c>
      <c r="E20" s="50">
        <v>6.67</v>
      </c>
      <c r="F20" s="50">
        <v>6.96</v>
      </c>
      <c r="G20" s="50">
        <v>7.46</v>
      </c>
      <c r="H20" s="50">
        <v>8.02</v>
      </c>
      <c r="I20" s="50">
        <v>8.16</v>
      </c>
      <c r="J20" s="50">
        <v>9.73</v>
      </c>
      <c r="K20" s="50">
        <v>9.2100000000000009</v>
      </c>
      <c r="L20" s="50">
        <v>8.83</v>
      </c>
      <c r="M20" s="50">
        <v>8.9600000000000009</v>
      </c>
      <c r="O20" s="139"/>
      <c r="P20" s="25" t="s">
        <v>16</v>
      </c>
      <c r="Q20" s="115"/>
      <c r="R20" s="82">
        <f t="shared" ref="R20:AA20" ca="1" si="7">D19*OFFSET(T$109,MATCH($AC$1,$Q$109:$Q$110,0)-1,0)</f>
        <v>1179</v>
      </c>
      <c r="S20" s="82">
        <f t="shared" ca="1" si="7"/>
        <v>1253</v>
      </c>
      <c r="T20" s="82">
        <f t="shared" ca="1" si="7"/>
        <v>1262</v>
      </c>
      <c r="U20" s="82">
        <f t="shared" ca="1" si="7"/>
        <v>1466</v>
      </c>
      <c r="V20" s="82">
        <f t="shared" ca="1" si="7"/>
        <v>1302</v>
      </c>
      <c r="W20" s="82">
        <f t="shared" ca="1" si="7"/>
        <v>1197</v>
      </c>
      <c r="X20" s="82">
        <f t="shared" ca="1" si="7"/>
        <v>1125</v>
      </c>
      <c r="Y20" s="82">
        <f t="shared" ca="1" si="7"/>
        <v>1072</v>
      </c>
      <c r="Z20" s="82">
        <f t="shared" ca="1" si="7"/>
        <v>1290</v>
      </c>
      <c r="AA20" s="88">
        <f t="shared" ca="1" si="7"/>
        <v>1263</v>
      </c>
      <c r="AB20" s="79">
        <f t="shared" ca="1" si="1"/>
        <v>7.124681933842239E-2</v>
      </c>
      <c r="AC20" s="79">
        <f t="shared" ca="1" si="2"/>
        <v>5.5137844611528819E-2</v>
      </c>
    </row>
    <row r="21" spans="2:29" s="112" customFormat="1" ht="18" customHeight="1" x14ac:dyDescent="0.2">
      <c r="B21" s="51" t="s">
        <v>19</v>
      </c>
      <c r="C21" s="68" t="s">
        <v>19</v>
      </c>
      <c r="D21" s="50">
        <v>7.58</v>
      </c>
      <c r="E21" s="50">
        <v>8.36</v>
      </c>
      <c r="F21" s="50">
        <v>8.7799999999999994</v>
      </c>
      <c r="G21" s="50">
        <v>10.94</v>
      </c>
      <c r="H21" s="50">
        <v>10.45</v>
      </c>
      <c r="I21" s="50">
        <v>9.76</v>
      </c>
      <c r="J21" s="50">
        <v>10.95</v>
      </c>
      <c r="K21" s="50">
        <v>9.8699999999999992</v>
      </c>
      <c r="L21" s="50">
        <v>11.4</v>
      </c>
      <c r="M21" s="50">
        <v>11.32</v>
      </c>
      <c r="O21" s="140" t="s">
        <v>17</v>
      </c>
      <c r="P21" s="19" t="s">
        <v>18</v>
      </c>
      <c r="Q21" s="114"/>
      <c r="R21" s="83">
        <f t="shared" ref="R21:AA21" si="8">D20</f>
        <v>6.43</v>
      </c>
      <c r="S21" s="83">
        <f t="shared" si="8"/>
        <v>6.67</v>
      </c>
      <c r="T21" s="83">
        <f t="shared" si="8"/>
        <v>6.96</v>
      </c>
      <c r="U21" s="83">
        <f t="shared" si="8"/>
        <v>7.46</v>
      </c>
      <c r="V21" s="83">
        <f t="shared" si="8"/>
        <v>8.02</v>
      </c>
      <c r="W21" s="83">
        <f t="shared" si="8"/>
        <v>8.16</v>
      </c>
      <c r="X21" s="83">
        <f t="shared" si="8"/>
        <v>9.73</v>
      </c>
      <c r="Y21" s="83">
        <f t="shared" si="8"/>
        <v>9.2100000000000009</v>
      </c>
      <c r="Z21" s="83">
        <f t="shared" si="8"/>
        <v>8.83</v>
      </c>
      <c r="AA21" s="29">
        <f t="shared" si="8"/>
        <v>8.9600000000000009</v>
      </c>
      <c r="AB21" s="94">
        <f t="shared" si="1"/>
        <v>0.39346811819595667</v>
      </c>
      <c r="AC21" s="94">
        <f t="shared" si="2"/>
        <v>9.8039215686274592E-2</v>
      </c>
    </row>
    <row r="22" spans="2:29" s="112" customFormat="1" ht="18" customHeight="1" x14ac:dyDescent="0.2">
      <c r="B22" s="51" t="s">
        <v>55</v>
      </c>
      <c r="C22" s="68" t="s">
        <v>55</v>
      </c>
      <c r="D22" s="50">
        <v>6.88</v>
      </c>
      <c r="E22" s="50">
        <v>7.06</v>
      </c>
      <c r="F22" s="50">
        <v>7.38</v>
      </c>
      <c r="G22" s="50">
        <v>9.1199999999999992</v>
      </c>
      <c r="H22" s="50">
        <v>8.8000000000000007</v>
      </c>
      <c r="I22" s="50">
        <v>8.44</v>
      </c>
      <c r="J22" s="50">
        <v>8.33</v>
      </c>
      <c r="K22" s="50">
        <v>8.0399999999999991</v>
      </c>
      <c r="L22" s="50">
        <v>8.59</v>
      </c>
      <c r="M22" s="50">
        <v>8.85</v>
      </c>
      <c r="O22" s="140"/>
      <c r="P22" s="22" t="s">
        <v>19</v>
      </c>
      <c r="Q22" s="114"/>
      <c r="R22" s="81">
        <f t="shared" ref="R22:R37" ca="1" si="9">D21*OFFSET(T$109,MATCH($AC$1,$Q$109:$Q$110,0)-1,0)</f>
        <v>7.58</v>
      </c>
      <c r="S22" s="81">
        <f t="shared" ref="S22:S37" ca="1" si="10">E21*OFFSET(U$109,MATCH($AC$1,$Q$109:$Q$110,0)-1,0)</f>
        <v>8.36</v>
      </c>
      <c r="T22" s="81">
        <f t="shared" ref="T22:T37" ca="1" si="11">F21*OFFSET(V$109,MATCH($AC$1,$Q$109:$Q$110,0)-1,0)</f>
        <v>8.7799999999999994</v>
      </c>
      <c r="U22" s="81">
        <f t="shared" ref="U22:U37" ca="1" si="12">G21*OFFSET(W$109,MATCH($AC$1,$Q$109:$Q$110,0)-1,0)</f>
        <v>10.94</v>
      </c>
      <c r="V22" s="81">
        <f t="shared" ref="V22:V37" ca="1" si="13">H21*OFFSET(X$109,MATCH($AC$1,$Q$109:$Q$110,0)-1,0)</f>
        <v>10.45</v>
      </c>
      <c r="W22" s="81">
        <f t="shared" ref="W22:W37" ca="1" si="14">I21*OFFSET(Y$109,MATCH($AC$1,$Q$109:$Q$110,0)-1,0)</f>
        <v>9.76</v>
      </c>
      <c r="X22" s="81">
        <f t="shared" ref="X22:X37" ca="1" si="15">J21*OFFSET(Z$109,MATCH($AC$1,$Q$109:$Q$110,0)-1,0)</f>
        <v>10.95</v>
      </c>
      <c r="Y22" s="81">
        <f t="shared" ref="Y22:Y37" ca="1" si="16">K21*OFFSET(AA$109,MATCH($AC$1,$Q$109:$Q$110,0)-1,0)</f>
        <v>9.8699999999999992</v>
      </c>
      <c r="Z22" s="81">
        <f t="shared" ref="Z22:Z37" ca="1" si="17">L21*OFFSET(AB$109,MATCH($AC$1,$Q$109:$Q$110,0)-1,0)</f>
        <v>11.4</v>
      </c>
      <c r="AA22" s="24">
        <f t="shared" ref="AA22:AA37" ca="1" si="18">M21*OFFSET(AC$109,MATCH($AC$1,$Q$109:$Q$110,0)-1,0)</f>
        <v>11.32</v>
      </c>
      <c r="AB22" s="76">
        <f t="shared" ca="1" si="1"/>
        <v>0.49340369393139843</v>
      </c>
      <c r="AC22" s="76">
        <f t="shared" ca="1" si="2"/>
        <v>0.15983606557377056</v>
      </c>
    </row>
    <row r="23" spans="2:29" s="112" customFormat="1" ht="18" customHeight="1" x14ac:dyDescent="0.2">
      <c r="B23" s="51" t="s">
        <v>20</v>
      </c>
      <c r="C23" s="68" t="s">
        <v>20</v>
      </c>
      <c r="D23" s="50">
        <v>0.95</v>
      </c>
      <c r="E23" s="50">
        <v>1.55</v>
      </c>
      <c r="F23" s="50">
        <v>1.68</v>
      </c>
      <c r="G23" s="50">
        <v>2.08</v>
      </c>
      <c r="H23" s="50">
        <v>2.0499999999999998</v>
      </c>
      <c r="I23" s="50">
        <v>1.78</v>
      </c>
      <c r="J23" s="50">
        <v>3.08</v>
      </c>
      <c r="K23" s="50">
        <v>2.23</v>
      </c>
      <c r="L23" s="50">
        <v>3.17</v>
      </c>
      <c r="M23" s="50">
        <v>2.87</v>
      </c>
      <c r="O23" s="140"/>
      <c r="P23" s="22" t="s">
        <v>73</v>
      </c>
      <c r="Q23" s="114"/>
      <c r="R23" s="81">
        <f t="shared" ca="1" si="9"/>
        <v>6.88</v>
      </c>
      <c r="S23" s="81">
        <f t="shared" ca="1" si="10"/>
        <v>7.06</v>
      </c>
      <c r="T23" s="81">
        <f t="shared" ca="1" si="11"/>
        <v>7.38</v>
      </c>
      <c r="U23" s="81">
        <f t="shared" ca="1" si="12"/>
        <v>9.1199999999999992</v>
      </c>
      <c r="V23" s="81">
        <f t="shared" ca="1" si="13"/>
        <v>8.8000000000000007</v>
      </c>
      <c r="W23" s="81">
        <f t="shared" ca="1" si="14"/>
        <v>8.44</v>
      </c>
      <c r="X23" s="81">
        <f t="shared" ca="1" si="15"/>
        <v>8.33</v>
      </c>
      <c r="Y23" s="81">
        <f t="shared" ca="1" si="16"/>
        <v>8.0399999999999991</v>
      </c>
      <c r="Z23" s="81">
        <f t="shared" ca="1" si="17"/>
        <v>8.59</v>
      </c>
      <c r="AA23" s="24">
        <f t="shared" ca="1" si="18"/>
        <v>8.85</v>
      </c>
      <c r="AB23" s="76">
        <f t="shared" ca="1" si="1"/>
        <v>0.28633720930232553</v>
      </c>
      <c r="AC23" s="76">
        <f t="shared" ca="1" si="2"/>
        <v>4.8578199052132724E-2</v>
      </c>
    </row>
    <row r="24" spans="2:29" s="112" customFormat="1" ht="18" customHeight="1" x14ac:dyDescent="0.2">
      <c r="B24" s="51" t="s">
        <v>56</v>
      </c>
      <c r="C24" s="68" t="s">
        <v>56</v>
      </c>
      <c r="D24" s="49">
        <v>91</v>
      </c>
      <c r="E24" s="49">
        <v>89.8</v>
      </c>
      <c r="F24" s="49">
        <v>97.4</v>
      </c>
      <c r="G24" s="49">
        <v>116.2</v>
      </c>
      <c r="H24" s="49">
        <v>112.3</v>
      </c>
      <c r="I24" s="49">
        <v>112.8</v>
      </c>
      <c r="J24" s="49">
        <v>135</v>
      </c>
      <c r="K24" s="49">
        <v>114.6</v>
      </c>
      <c r="L24" s="49">
        <v>122.8</v>
      </c>
      <c r="M24" s="49">
        <v>125.7</v>
      </c>
      <c r="O24" s="140"/>
      <c r="P24" s="22" t="s">
        <v>20</v>
      </c>
      <c r="Q24" s="114"/>
      <c r="R24" s="81">
        <f t="shared" ca="1" si="9"/>
        <v>0.95</v>
      </c>
      <c r="S24" s="81">
        <f t="shared" ca="1" si="10"/>
        <v>1.55</v>
      </c>
      <c r="T24" s="81">
        <f t="shared" ca="1" si="11"/>
        <v>1.68</v>
      </c>
      <c r="U24" s="81">
        <f t="shared" ca="1" si="12"/>
        <v>2.08</v>
      </c>
      <c r="V24" s="81">
        <f t="shared" ca="1" si="13"/>
        <v>2.0499999999999998</v>
      </c>
      <c r="W24" s="81">
        <f t="shared" ca="1" si="14"/>
        <v>1.78</v>
      </c>
      <c r="X24" s="81">
        <f t="shared" ca="1" si="15"/>
        <v>3.08</v>
      </c>
      <c r="Y24" s="81">
        <f t="shared" ca="1" si="16"/>
        <v>2.23</v>
      </c>
      <c r="Z24" s="81">
        <f t="shared" ca="1" si="17"/>
        <v>3.17</v>
      </c>
      <c r="AA24" s="24">
        <f t="shared" ca="1" si="18"/>
        <v>2.87</v>
      </c>
      <c r="AB24" s="76">
        <f t="shared" ca="1" si="1"/>
        <v>2.0210526315789474</v>
      </c>
      <c r="AC24" s="76">
        <f t="shared" ca="1" si="2"/>
        <v>0.61235955056179781</v>
      </c>
    </row>
    <row r="25" spans="2:29" s="112" customFormat="1" ht="18" customHeight="1" x14ac:dyDescent="0.2">
      <c r="B25" s="51" t="s">
        <v>22</v>
      </c>
      <c r="C25" s="68" t="s">
        <v>22</v>
      </c>
      <c r="D25" s="49">
        <v>11.4</v>
      </c>
      <c r="E25" s="49">
        <v>16.7</v>
      </c>
      <c r="F25" s="49">
        <v>18.600000000000001</v>
      </c>
      <c r="G25" s="49">
        <v>22.1</v>
      </c>
      <c r="H25" s="49">
        <v>22</v>
      </c>
      <c r="I25" s="49">
        <v>20.6</v>
      </c>
      <c r="J25" s="49">
        <v>37.9</v>
      </c>
      <c r="K25" s="49">
        <v>25.9</v>
      </c>
      <c r="L25" s="49">
        <v>34.1</v>
      </c>
      <c r="M25" s="49">
        <v>31.9</v>
      </c>
      <c r="O25" s="140"/>
      <c r="P25" s="22" t="s">
        <v>21</v>
      </c>
      <c r="Q25" s="114"/>
      <c r="R25" s="78">
        <f t="shared" ca="1" si="9"/>
        <v>91</v>
      </c>
      <c r="S25" s="78">
        <f t="shared" ca="1" si="10"/>
        <v>89.8</v>
      </c>
      <c r="T25" s="78">
        <f t="shared" ca="1" si="11"/>
        <v>97.4</v>
      </c>
      <c r="U25" s="78">
        <f t="shared" ca="1" si="12"/>
        <v>116.2</v>
      </c>
      <c r="V25" s="78">
        <f t="shared" ca="1" si="13"/>
        <v>112.3</v>
      </c>
      <c r="W25" s="78">
        <f t="shared" ca="1" si="14"/>
        <v>112.8</v>
      </c>
      <c r="X25" s="78">
        <f t="shared" ca="1" si="15"/>
        <v>135</v>
      </c>
      <c r="Y25" s="78">
        <f t="shared" ca="1" si="16"/>
        <v>114.6</v>
      </c>
      <c r="Z25" s="78">
        <f t="shared" ca="1" si="17"/>
        <v>122.8</v>
      </c>
      <c r="AA25" s="87">
        <f t="shared" ca="1" si="18"/>
        <v>125.7</v>
      </c>
      <c r="AB25" s="76">
        <f t="shared" ca="1" si="1"/>
        <v>0.38131868131868135</v>
      </c>
      <c r="AC25" s="76">
        <f t="shared" ca="1" si="2"/>
        <v>0.11436170212765963</v>
      </c>
    </row>
    <row r="26" spans="2:29" s="112" customFormat="1" ht="18" customHeight="1" x14ac:dyDescent="0.2">
      <c r="B26" s="51" t="s">
        <v>57</v>
      </c>
      <c r="C26" s="68" t="s">
        <v>57</v>
      </c>
      <c r="D26" s="49">
        <v>476.3</v>
      </c>
      <c r="E26" s="49">
        <v>535.6</v>
      </c>
      <c r="F26" s="49">
        <v>569.29999999999995</v>
      </c>
      <c r="G26" s="49">
        <v>670.2</v>
      </c>
      <c r="H26" s="49">
        <v>628.70000000000005</v>
      </c>
      <c r="I26" s="49">
        <v>572.79999999999995</v>
      </c>
      <c r="J26" s="49">
        <v>664.4</v>
      </c>
      <c r="K26" s="49">
        <v>600.29999999999995</v>
      </c>
      <c r="L26" s="49">
        <v>716.2</v>
      </c>
      <c r="M26" s="49">
        <v>719</v>
      </c>
      <c r="O26" s="141"/>
      <c r="P26" s="22" t="s">
        <v>22</v>
      </c>
      <c r="Q26" s="115"/>
      <c r="R26" s="81">
        <f t="shared" ca="1" si="9"/>
        <v>11.4</v>
      </c>
      <c r="S26" s="81">
        <f t="shared" ca="1" si="10"/>
        <v>16.7</v>
      </c>
      <c r="T26" s="81">
        <f t="shared" ca="1" si="11"/>
        <v>18.600000000000001</v>
      </c>
      <c r="U26" s="81">
        <f t="shared" ca="1" si="12"/>
        <v>22.1</v>
      </c>
      <c r="V26" s="81">
        <f t="shared" ca="1" si="13"/>
        <v>22</v>
      </c>
      <c r="W26" s="81">
        <f t="shared" ca="1" si="14"/>
        <v>20.6</v>
      </c>
      <c r="X26" s="81">
        <f t="shared" ca="1" si="15"/>
        <v>37.9</v>
      </c>
      <c r="Y26" s="81">
        <f t="shared" ca="1" si="16"/>
        <v>25.9</v>
      </c>
      <c r="Z26" s="81">
        <f t="shared" ca="1" si="17"/>
        <v>34.1</v>
      </c>
      <c r="AA26" s="24">
        <f t="shared" ca="1" si="18"/>
        <v>31.9</v>
      </c>
      <c r="AB26" s="79">
        <f t="shared" ca="1" si="1"/>
        <v>1.7982456140350878</v>
      </c>
      <c r="AC26" s="79">
        <f t="shared" ca="1" si="2"/>
        <v>0.54854368932038822</v>
      </c>
    </row>
    <row r="27" spans="2:29" s="112" customFormat="1" ht="18" customHeight="1" x14ac:dyDescent="0.2">
      <c r="B27" s="51" t="s">
        <v>58</v>
      </c>
      <c r="C27" s="68" t="s">
        <v>58</v>
      </c>
      <c r="D27" s="49">
        <v>15.6</v>
      </c>
      <c r="E27" s="49">
        <v>16.399999999999999</v>
      </c>
      <c r="F27" s="49">
        <v>17.7</v>
      </c>
      <c r="G27" s="49">
        <v>16</v>
      </c>
      <c r="H27" s="49">
        <v>24.2</v>
      </c>
      <c r="I27" s="49">
        <v>27.2</v>
      </c>
      <c r="J27" s="49">
        <v>27.9</v>
      </c>
      <c r="K27" s="49">
        <v>24.4</v>
      </c>
      <c r="L27" s="49">
        <v>22.4</v>
      </c>
      <c r="M27" s="49">
        <v>25.9</v>
      </c>
      <c r="O27" s="142" t="s">
        <v>23</v>
      </c>
      <c r="P27" s="19" t="s">
        <v>13</v>
      </c>
      <c r="Q27" s="114"/>
      <c r="R27" s="80">
        <f t="shared" ca="1" si="9"/>
        <v>476.3</v>
      </c>
      <c r="S27" s="80">
        <f t="shared" ca="1" si="10"/>
        <v>535.6</v>
      </c>
      <c r="T27" s="80">
        <f t="shared" ca="1" si="11"/>
        <v>569.29999999999995</v>
      </c>
      <c r="U27" s="80">
        <f t="shared" ca="1" si="12"/>
        <v>670.2</v>
      </c>
      <c r="V27" s="80">
        <f t="shared" ca="1" si="13"/>
        <v>628.70000000000005</v>
      </c>
      <c r="W27" s="80">
        <f t="shared" ca="1" si="14"/>
        <v>572.79999999999995</v>
      </c>
      <c r="X27" s="80">
        <f t="shared" ca="1" si="15"/>
        <v>664.4</v>
      </c>
      <c r="Y27" s="80">
        <f t="shared" ca="1" si="16"/>
        <v>600.29999999999995</v>
      </c>
      <c r="Z27" s="80">
        <f t="shared" ca="1" si="17"/>
        <v>716.2</v>
      </c>
      <c r="AA27" s="21">
        <f t="shared" ca="1" si="18"/>
        <v>719</v>
      </c>
      <c r="AB27" s="76">
        <f t="shared" ca="1" si="1"/>
        <v>0.50955280285534321</v>
      </c>
      <c r="AC27" s="76">
        <f t="shared" ca="1" si="2"/>
        <v>0.25523743016759787</v>
      </c>
    </row>
    <row r="28" spans="2:29" s="112" customFormat="1" ht="18" customHeight="1" x14ac:dyDescent="0.2">
      <c r="B28" s="51" t="s">
        <v>59</v>
      </c>
      <c r="C28" s="68" t="s">
        <v>59</v>
      </c>
      <c r="D28" s="49">
        <v>492</v>
      </c>
      <c r="E28" s="49">
        <v>552</v>
      </c>
      <c r="F28" s="49">
        <v>587</v>
      </c>
      <c r="G28" s="49">
        <v>686.2</v>
      </c>
      <c r="H28" s="49">
        <v>652.9</v>
      </c>
      <c r="I28" s="49">
        <v>599.9</v>
      </c>
      <c r="J28" s="49">
        <v>692.3</v>
      </c>
      <c r="K28" s="49">
        <v>624.70000000000005</v>
      </c>
      <c r="L28" s="49">
        <v>738.6</v>
      </c>
      <c r="M28" s="49">
        <v>744.9</v>
      </c>
      <c r="O28" s="143"/>
      <c r="P28" s="22" t="s">
        <v>24</v>
      </c>
      <c r="Q28" s="114"/>
      <c r="R28" s="78">
        <f t="shared" ca="1" si="9"/>
        <v>15.6</v>
      </c>
      <c r="S28" s="78">
        <f t="shared" ca="1" si="10"/>
        <v>16.399999999999999</v>
      </c>
      <c r="T28" s="78">
        <f t="shared" ca="1" si="11"/>
        <v>17.7</v>
      </c>
      <c r="U28" s="78">
        <f t="shared" ca="1" si="12"/>
        <v>16</v>
      </c>
      <c r="V28" s="78">
        <f t="shared" ca="1" si="13"/>
        <v>24.2</v>
      </c>
      <c r="W28" s="78">
        <f t="shared" ca="1" si="14"/>
        <v>27.2</v>
      </c>
      <c r="X28" s="78">
        <f t="shared" ca="1" si="15"/>
        <v>27.9</v>
      </c>
      <c r="Y28" s="78">
        <f t="shared" ca="1" si="16"/>
        <v>24.4</v>
      </c>
      <c r="Z28" s="78">
        <f t="shared" ca="1" si="17"/>
        <v>22.4</v>
      </c>
      <c r="AA28" s="87">
        <f t="shared" ca="1" si="18"/>
        <v>25.9</v>
      </c>
      <c r="AB28" s="76">
        <f t="shared" ca="1" si="1"/>
        <v>0.66025641025641024</v>
      </c>
      <c r="AC28" s="76">
        <f t="shared" ca="1" si="2"/>
        <v>-4.7794117647058848E-2</v>
      </c>
    </row>
    <row r="29" spans="2:29" s="112" customFormat="1" ht="18" customHeight="1" x14ac:dyDescent="0.2">
      <c r="B29" s="51" t="s">
        <v>60</v>
      </c>
      <c r="C29" s="68" t="s">
        <v>60</v>
      </c>
      <c r="D29" s="49">
        <v>115.2</v>
      </c>
      <c r="E29" s="49">
        <v>81.099999999999994</v>
      </c>
      <c r="F29" s="49">
        <v>103.7</v>
      </c>
      <c r="G29" s="49">
        <v>126.7</v>
      </c>
      <c r="H29" s="49">
        <v>127.6</v>
      </c>
      <c r="I29" s="49">
        <v>118.5</v>
      </c>
      <c r="J29" s="49">
        <v>109.2</v>
      </c>
      <c r="K29" s="49">
        <v>75.900000000000006</v>
      </c>
      <c r="L29" s="49">
        <v>72.599999999999994</v>
      </c>
      <c r="M29" s="49">
        <v>89.9</v>
      </c>
      <c r="O29" s="143"/>
      <c r="P29" s="30" t="s">
        <v>25</v>
      </c>
      <c r="Q29" s="114"/>
      <c r="R29" s="84">
        <f t="shared" ca="1" si="9"/>
        <v>492</v>
      </c>
      <c r="S29" s="84">
        <f t="shared" ca="1" si="10"/>
        <v>552</v>
      </c>
      <c r="T29" s="84">
        <f t="shared" ca="1" si="11"/>
        <v>587</v>
      </c>
      <c r="U29" s="84">
        <f t="shared" ca="1" si="12"/>
        <v>686.2</v>
      </c>
      <c r="V29" s="84">
        <f t="shared" ca="1" si="13"/>
        <v>652.9</v>
      </c>
      <c r="W29" s="84">
        <f t="shared" ca="1" si="14"/>
        <v>599.9</v>
      </c>
      <c r="X29" s="84">
        <f t="shared" ca="1" si="15"/>
        <v>692.3</v>
      </c>
      <c r="Y29" s="84">
        <f t="shared" ca="1" si="16"/>
        <v>624.70000000000005</v>
      </c>
      <c r="Z29" s="84">
        <f t="shared" ca="1" si="17"/>
        <v>738.6</v>
      </c>
      <c r="AA29" s="32">
        <f t="shared" ca="1" si="18"/>
        <v>744.9</v>
      </c>
      <c r="AB29" s="33">
        <f t="shared" ca="1" si="1"/>
        <v>0.51402439024390234</v>
      </c>
      <c r="AC29" s="33">
        <f t="shared" ca="1" si="2"/>
        <v>0.24170695115852642</v>
      </c>
    </row>
    <row r="30" spans="2:29" s="112" customFormat="1" ht="18" customHeight="1" x14ac:dyDescent="0.2">
      <c r="B30" s="51" t="s">
        <v>61</v>
      </c>
      <c r="C30" s="68" t="s">
        <v>61</v>
      </c>
      <c r="D30" s="49">
        <v>117.2</v>
      </c>
      <c r="E30" s="49">
        <v>136.5</v>
      </c>
      <c r="F30" s="49">
        <v>127.2</v>
      </c>
      <c r="G30" s="49">
        <v>146.5</v>
      </c>
      <c r="H30" s="49">
        <v>143.6</v>
      </c>
      <c r="I30" s="49">
        <v>126.9</v>
      </c>
      <c r="J30" s="49">
        <v>153.80000000000001</v>
      </c>
      <c r="K30" s="49">
        <v>149.69999999999999</v>
      </c>
      <c r="L30" s="49">
        <v>178.1</v>
      </c>
      <c r="M30" s="49">
        <v>174.5</v>
      </c>
      <c r="O30" s="143"/>
      <c r="P30" s="22" t="s">
        <v>26</v>
      </c>
      <c r="Q30" s="114"/>
      <c r="R30" s="78">
        <f t="shared" ca="1" si="9"/>
        <v>115.2</v>
      </c>
      <c r="S30" s="78">
        <f t="shared" ca="1" si="10"/>
        <v>81.099999999999994</v>
      </c>
      <c r="T30" s="78">
        <f t="shared" ca="1" si="11"/>
        <v>103.7</v>
      </c>
      <c r="U30" s="78">
        <f t="shared" ca="1" si="12"/>
        <v>126.7</v>
      </c>
      <c r="V30" s="78">
        <f t="shared" ca="1" si="13"/>
        <v>127.6</v>
      </c>
      <c r="W30" s="78">
        <f t="shared" ca="1" si="14"/>
        <v>118.5</v>
      </c>
      <c r="X30" s="78">
        <f t="shared" ca="1" si="15"/>
        <v>109.2</v>
      </c>
      <c r="Y30" s="78">
        <f t="shared" ca="1" si="16"/>
        <v>75.900000000000006</v>
      </c>
      <c r="Z30" s="78">
        <f t="shared" ca="1" si="17"/>
        <v>72.599999999999994</v>
      </c>
      <c r="AA30" s="87">
        <f t="shared" ca="1" si="18"/>
        <v>89.9</v>
      </c>
      <c r="AB30" s="76">
        <f t="shared" ca="1" si="1"/>
        <v>-0.21961805555555552</v>
      </c>
      <c r="AC30" s="76">
        <f t="shared" ca="1" si="2"/>
        <v>-0.24135021097046408</v>
      </c>
    </row>
    <row r="31" spans="2:29" s="112" customFormat="1" ht="18" customHeight="1" x14ac:dyDescent="0.2">
      <c r="B31" s="51" t="s">
        <v>62</v>
      </c>
      <c r="C31" s="68" t="s">
        <v>62</v>
      </c>
      <c r="D31" s="49">
        <v>89.2</v>
      </c>
      <c r="E31" s="49">
        <v>104</v>
      </c>
      <c r="F31" s="49">
        <v>95.6</v>
      </c>
      <c r="G31" s="49">
        <v>120</v>
      </c>
      <c r="H31" s="49">
        <v>109</v>
      </c>
      <c r="I31" s="49">
        <v>106.5</v>
      </c>
      <c r="J31" s="49">
        <v>111.3</v>
      </c>
      <c r="K31" s="49">
        <v>134.19999999999999</v>
      </c>
      <c r="L31" s="49">
        <v>145.80000000000001</v>
      </c>
      <c r="M31" s="49">
        <v>152.4</v>
      </c>
      <c r="O31" s="143"/>
      <c r="P31" s="22" t="s">
        <v>27</v>
      </c>
      <c r="Q31" s="114"/>
      <c r="R31" s="78">
        <f t="shared" ca="1" si="9"/>
        <v>117.2</v>
      </c>
      <c r="S31" s="78">
        <f t="shared" ca="1" si="10"/>
        <v>136.5</v>
      </c>
      <c r="T31" s="78">
        <f t="shared" ca="1" si="11"/>
        <v>127.2</v>
      </c>
      <c r="U31" s="78">
        <f t="shared" ca="1" si="12"/>
        <v>146.5</v>
      </c>
      <c r="V31" s="78">
        <f t="shared" ca="1" si="13"/>
        <v>143.6</v>
      </c>
      <c r="W31" s="78">
        <f t="shared" ca="1" si="14"/>
        <v>126.9</v>
      </c>
      <c r="X31" s="78">
        <f t="shared" ca="1" si="15"/>
        <v>153.80000000000001</v>
      </c>
      <c r="Y31" s="78">
        <f t="shared" ca="1" si="16"/>
        <v>149.69999999999999</v>
      </c>
      <c r="Z31" s="78">
        <f t="shared" ca="1" si="17"/>
        <v>178.1</v>
      </c>
      <c r="AA31" s="87">
        <f t="shared" ca="1" si="18"/>
        <v>174.5</v>
      </c>
      <c r="AB31" s="76">
        <f t="shared" ca="1" si="1"/>
        <v>0.48890784982935148</v>
      </c>
      <c r="AC31" s="76">
        <f t="shared" ca="1" si="2"/>
        <v>0.37509850275807716</v>
      </c>
    </row>
    <row r="32" spans="2:29" s="112" customFormat="1" ht="18" customHeight="1" x14ac:dyDescent="0.2">
      <c r="B32" s="51" t="s">
        <v>63</v>
      </c>
      <c r="C32" s="68" t="s">
        <v>63</v>
      </c>
      <c r="D32" s="49">
        <v>321.7</v>
      </c>
      <c r="E32" s="49">
        <v>321.60000000000002</v>
      </c>
      <c r="F32" s="49">
        <v>326.60000000000002</v>
      </c>
      <c r="G32" s="49">
        <v>393.1</v>
      </c>
      <c r="H32" s="49">
        <v>380.3</v>
      </c>
      <c r="I32" s="49">
        <v>351.8</v>
      </c>
      <c r="J32" s="49">
        <v>374.4</v>
      </c>
      <c r="K32" s="49">
        <v>359.8</v>
      </c>
      <c r="L32" s="49">
        <v>396.5</v>
      </c>
      <c r="M32" s="49">
        <v>416.8</v>
      </c>
      <c r="O32" s="143"/>
      <c r="P32" s="22" t="s">
        <v>28</v>
      </c>
      <c r="Q32" s="114"/>
      <c r="R32" s="78">
        <f t="shared" ca="1" si="9"/>
        <v>89.2</v>
      </c>
      <c r="S32" s="78">
        <f t="shared" ca="1" si="10"/>
        <v>104</v>
      </c>
      <c r="T32" s="78">
        <f t="shared" ca="1" si="11"/>
        <v>95.6</v>
      </c>
      <c r="U32" s="78">
        <f t="shared" ca="1" si="12"/>
        <v>120</v>
      </c>
      <c r="V32" s="78">
        <f t="shared" ca="1" si="13"/>
        <v>109</v>
      </c>
      <c r="W32" s="78">
        <f t="shared" ca="1" si="14"/>
        <v>106.5</v>
      </c>
      <c r="X32" s="78">
        <f t="shared" ca="1" si="15"/>
        <v>111.3</v>
      </c>
      <c r="Y32" s="78">
        <f t="shared" ca="1" si="16"/>
        <v>134.19999999999999</v>
      </c>
      <c r="Z32" s="78">
        <f t="shared" ca="1" si="17"/>
        <v>145.80000000000001</v>
      </c>
      <c r="AA32" s="87">
        <f t="shared" ca="1" si="18"/>
        <v>152.4</v>
      </c>
      <c r="AB32" s="76">
        <f t="shared" ca="1" si="1"/>
        <v>0.70852017937219736</v>
      </c>
      <c r="AC32" s="76">
        <f t="shared" ca="1" si="2"/>
        <v>0.43098591549295778</v>
      </c>
    </row>
    <row r="33" spans="2:29" s="112" customFormat="1" ht="18" customHeight="1" x14ac:dyDescent="0.2">
      <c r="B33" s="51" t="s">
        <v>64</v>
      </c>
      <c r="C33" s="68" t="s">
        <v>64</v>
      </c>
      <c r="D33" s="49">
        <v>110.6</v>
      </c>
      <c r="E33" s="49">
        <v>130.9</v>
      </c>
      <c r="F33" s="49">
        <v>151.69999999999999</v>
      </c>
      <c r="G33" s="49">
        <v>165.5</v>
      </c>
      <c r="H33" s="49">
        <v>149.19999999999999</v>
      </c>
      <c r="I33" s="49">
        <v>143.5</v>
      </c>
      <c r="J33" s="49">
        <v>131.1</v>
      </c>
      <c r="K33" s="49">
        <v>129.1</v>
      </c>
      <c r="L33" s="49">
        <v>143.19999999999999</v>
      </c>
      <c r="M33" s="49">
        <v>145.6</v>
      </c>
      <c r="O33" s="143"/>
      <c r="P33" s="22" t="s">
        <v>29</v>
      </c>
      <c r="Q33" s="114"/>
      <c r="R33" s="78">
        <f t="shared" ca="1" si="9"/>
        <v>321.7</v>
      </c>
      <c r="S33" s="78">
        <f t="shared" ca="1" si="10"/>
        <v>321.60000000000002</v>
      </c>
      <c r="T33" s="78">
        <f t="shared" ca="1" si="11"/>
        <v>326.60000000000002</v>
      </c>
      <c r="U33" s="78">
        <f t="shared" ca="1" si="12"/>
        <v>393.1</v>
      </c>
      <c r="V33" s="78">
        <f t="shared" ca="1" si="13"/>
        <v>380.3</v>
      </c>
      <c r="W33" s="78">
        <f t="shared" ca="1" si="14"/>
        <v>351.8</v>
      </c>
      <c r="X33" s="78">
        <f t="shared" ca="1" si="15"/>
        <v>374.4</v>
      </c>
      <c r="Y33" s="78">
        <f t="shared" ca="1" si="16"/>
        <v>359.8</v>
      </c>
      <c r="Z33" s="78">
        <f t="shared" ca="1" si="17"/>
        <v>396.5</v>
      </c>
      <c r="AA33" s="87">
        <f t="shared" ca="1" si="18"/>
        <v>416.8</v>
      </c>
      <c r="AB33" s="76">
        <f t="shared" ca="1" si="1"/>
        <v>0.29561703450419652</v>
      </c>
      <c r="AC33" s="76">
        <f t="shared" ca="1" si="2"/>
        <v>0.1847640704945992</v>
      </c>
    </row>
    <row r="34" spans="2:29" s="112" customFormat="1" ht="18" customHeight="1" x14ac:dyDescent="0.2">
      <c r="B34" s="51" t="s">
        <v>65</v>
      </c>
      <c r="C34" s="68" t="s">
        <v>65</v>
      </c>
      <c r="D34" s="49">
        <v>432.3</v>
      </c>
      <c r="E34" s="49">
        <v>452.5</v>
      </c>
      <c r="F34" s="49">
        <v>478.3</v>
      </c>
      <c r="G34" s="49">
        <v>558.6</v>
      </c>
      <c r="H34" s="49">
        <v>529.5</v>
      </c>
      <c r="I34" s="49">
        <v>495.3</v>
      </c>
      <c r="J34" s="49">
        <v>505.5</v>
      </c>
      <c r="K34" s="49">
        <v>488.9</v>
      </c>
      <c r="L34" s="49">
        <v>539.70000000000005</v>
      </c>
      <c r="M34" s="49">
        <v>562.4</v>
      </c>
      <c r="O34" s="143"/>
      <c r="P34" s="22" t="s">
        <v>30</v>
      </c>
      <c r="Q34" s="114"/>
      <c r="R34" s="78">
        <f t="shared" ca="1" si="9"/>
        <v>110.6</v>
      </c>
      <c r="S34" s="78">
        <f t="shared" ca="1" si="10"/>
        <v>130.9</v>
      </c>
      <c r="T34" s="78">
        <f t="shared" ca="1" si="11"/>
        <v>151.69999999999999</v>
      </c>
      <c r="U34" s="78">
        <f t="shared" ca="1" si="12"/>
        <v>165.5</v>
      </c>
      <c r="V34" s="78">
        <f t="shared" ca="1" si="13"/>
        <v>149.19999999999999</v>
      </c>
      <c r="W34" s="78">
        <f t="shared" ca="1" si="14"/>
        <v>143.5</v>
      </c>
      <c r="X34" s="78">
        <f t="shared" ca="1" si="15"/>
        <v>131.1</v>
      </c>
      <c r="Y34" s="78">
        <f t="shared" ca="1" si="16"/>
        <v>129.1</v>
      </c>
      <c r="Z34" s="78">
        <f t="shared" ca="1" si="17"/>
        <v>143.19999999999999</v>
      </c>
      <c r="AA34" s="87">
        <f t="shared" ca="1" si="18"/>
        <v>145.6</v>
      </c>
      <c r="AB34" s="76">
        <f t="shared" ca="1" si="1"/>
        <v>0.31645569620253167</v>
      </c>
      <c r="AC34" s="76">
        <f t="shared" ca="1" si="2"/>
        <v>1.4634146341463376E-2</v>
      </c>
    </row>
    <row r="35" spans="2:29" s="112" customFormat="1" ht="18" customHeight="1" x14ac:dyDescent="0.2">
      <c r="B35" s="51" t="s">
        <v>66</v>
      </c>
      <c r="C35" s="68" t="s">
        <v>66</v>
      </c>
      <c r="D35" s="49">
        <v>176.9</v>
      </c>
      <c r="E35" s="49">
        <v>236</v>
      </c>
      <c r="F35" s="49">
        <v>235.9</v>
      </c>
      <c r="G35" s="49">
        <v>274</v>
      </c>
      <c r="H35" s="49">
        <v>267</v>
      </c>
      <c r="I35" s="49">
        <v>231.5</v>
      </c>
      <c r="J35" s="49">
        <v>340.6</v>
      </c>
      <c r="K35" s="49">
        <v>285.39999999999998</v>
      </c>
      <c r="L35" s="49">
        <v>377</v>
      </c>
      <c r="M35" s="49">
        <v>357.1</v>
      </c>
      <c r="O35" s="143"/>
      <c r="P35" s="22" t="s">
        <v>31</v>
      </c>
      <c r="Q35" s="114"/>
      <c r="R35" s="78">
        <f t="shared" ca="1" si="9"/>
        <v>432.3</v>
      </c>
      <c r="S35" s="78">
        <f t="shared" ca="1" si="10"/>
        <v>452.5</v>
      </c>
      <c r="T35" s="78">
        <f t="shared" ca="1" si="11"/>
        <v>478.3</v>
      </c>
      <c r="U35" s="78">
        <f t="shared" ca="1" si="12"/>
        <v>558.6</v>
      </c>
      <c r="V35" s="78">
        <f t="shared" ca="1" si="13"/>
        <v>529.5</v>
      </c>
      <c r="W35" s="78">
        <f t="shared" ca="1" si="14"/>
        <v>495.3</v>
      </c>
      <c r="X35" s="78">
        <f t="shared" ca="1" si="15"/>
        <v>505.5</v>
      </c>
      <c r="Y35" s="78">
        <f t="shared" ca="1" si="16"/>
        <v>488.9</v>
      </c>
      <c r="Z35" s="78">
        <f t="shared" ca="1" si="17"/>
        <v>539.70000000000005</v>
      </c>
      <c r="AA35" s="87">
        <f t="shared" ca="1" si="18"/>
        <v>562.4</v>
      </c>
      <c r="AB35" s="76">
        <f t="shared" ca="1" si="1"/>
        <v>0.30094841545223217</v>
      </c>
      <c r="AC35" s="76">
        <f t="shared" ca="1" si="2"/>
        <v>0.13547345043408029</v>
      </c>
    </row>
    <row r="36" spans="2:29" s="112" customFormat="1" ht="18" customHeight="1" x14ac:dyDescent="0.2">
      <c r="B36" s="51" t="s">
        <v>72</v>
      </c>
      <c r="C36" s="68" t="s">
        <v>72</v>
      </c>
      <c r="D36" s="49">
        <v>59.7</v>
      </c>
      <c r="E36" s="49">
        <v>99.4</v>
      </c>
      <c r="F36" s="49">
        <v>108.7</v>
      </c>
      <c r="G36" s="49">
        <v>127.6</v>
      </c>
      <c r="H36" s="49">
        <v>123.4</v>
      </c>
      <c r="I36" s="49">
        <v>104.6</v>
      </c>
      <c r="J36" s="49">
        <v>186.8</v>
      </c>
      <c r="K36" s="49">
        <v>135.69999999999999</v>
      </c>
      <c r="L36" s="49">
        <v>198.9</v>
      </c>
      <c r="M36" s="49">
        <v>182.5</v>
      </c>
      <c r="O36" s="143"/>
      <c r="P36" s="30" t="s">
        <v>32</v>
      </c>
      <c r="Q36" s="114"/>
      <c r="R36" s="84">
        <f t="shared" ca="1" si="9"/>
        <v>176.9</v>
      </c>
      <c r="S36" s="84">
        <f t="shared" ca="1" si="10"/>
        <v>236</v>
      </c>
      <c r="T36" s="84">
        <f t="shared" ca="1" si="11"/>
        <v>235.9</v>
      </c>
      <c r="U36" s="84">
        <f t="shared" ca="1" si="12"/>
        <v>274</v>
      </c>
      <c r="V36" s="84">
        <f t="shared" ca="1" si="13"/>
        <v>267</v>
      </c>
      <c r="W36" s="84">
        <f t="shared" ca="1" si="14"/>
        <v>231.5</v>
      </c>
      <c r="X36" s="84">
        <f t="shared" ca="1" si="15"/>
        <v>340.6</v>
      </c>
      <c r="Y36" s="84">
        <f t="shared" ca="1" si="16"/>
        <v>285.39999999999998</v>
      </c>
      <c r="Z36" s="84">
        <f t="shared" ca="1" si="17"/>
        <v>377</v>
      </c>
      <c r="AA36" s="32">
        <f t="shared" ca="1" si="18"/>
        <v>357.1</v>
      </c>
      <c r="AB36" s="33">
        <f t="shared" ca="1" si="1"/>
        <v>1.0186546071226683</v>
      </c>
      <c r="AC36" s="33">
        <f t="shared" ca="1" si="2"/>
        <v>0.5425485961123111</v>
      </c>
    </row>
    <row r="37" spans="2:29" s="112" customFormat="1" ht="18" customHeight="1" x14ac:dyDescent="0.2">
      <c r="B37" s="51" t="s">
        <v>67</v>
      </c>
      <c r="C37" s="68" t="s">
        <v>94</v>
      </c>
      <c r="D37" s="49">
        <v>27.4</v>
      </c>
      <c r="E37" s="49">
        <v>32.4</v>
      </c>
      <c r="F37" s="49">
        <v>34.200000000000003</v>
      </c>
      <c r="G37" s="49">
        <v>35.4</v>
      </c>
      <c r="H37" s="49">
        <v>30.2</v>
      </c>
      <c r="I37" s="49">
        <v>30.7</v>
      </c>
      <c r="J37" s="49">
        <v>31.2</v>
      </c>
      <c r="K37" s="49">
        <v>29.8</v>
      </c>
      <c r="L37" s="49">
        <v>27.3</v>
      </c>
      <c r="M37" s="49"/>
      <c r="O37" s="143"/>
      <c r="P37" s="30" t="s">
        <v>33</v>
      </c>
      <c r="Q37" s="114"/>
      <c r="R37" s="84">
        <f t="shared" ca="1" si="9"/>
        <v>59.7</v>
      </c>
      <c r="S37" s="84">
        <f t="shared" ca="1" si="10"/>
        <v>99.4</v>
      </c>
      <c r="T37" s="84">
        <f t="shared" ca="1" si="11"/>
        <v>108.7</v>
      </c>
      <c r="U37" s="84">
        <f t="shared" ca="1" si="12"/>
        <v>127.6</v>
      </c>
      <c r="V37" s="84">
        <f t="shared" ca="1" si="13"/>
        <v>123.4</v>
      </c>
      <c r="W37" s="84">
        <f t="shared" ca="1" si="14"/>
        <v>104.6</v>
      </c>
      <c r="X37" s="84">
        <f t="shared" ca="1" si="15"/>
        <v>186.8</v>
      </c>
      <c r="Y37" s="84">
        <f t="shared" ca="1" si="16"/>
        <v>135.69999999999999</v>
      </c>
      <c r="Z37" s="84">
        <f t="shared" ca="1" si="17"/>
        <v>198.9</v>
      </c>
      <c r="AA37" s="32">
        <f t="shared" ca="1" si="18"/>
        <v>182.5</v>
      </c>
      <c r="AB37" s="33">
        <f t="shared" ca="1" si="1"/>
        <v>2.0569514237855944</v>
      </c>
      <c r="AC37" s="33">
        <f t="shared" ca="1" si="2"/>
        <v>0.74474187380497137</v>
      </c>
    </row>
    <row r="38" spans="2:29" s="112" customFormat="1" ht="18" customHeight="1" x14ac:dyDescent="0.2">
      <c r="B38" s="51" t="s">
        <v>68</v>
      </c>
      <c r="C38" s="68" t="s">
        <v>68</v>
      </c>
      <c r="D38" s="49">
        <v>11.8</v>
      </c>
      <c r="E38" s="49">
        <v>8.6999999999999993</v>
      </c>
      <c r="F38" s="49">
        <v>9.3000000000000007</v>
      </c>
      <c r="G38" s="49">
        <v>9.4</v>
      </c>
      <c r="H38" s="49">
        <v>9.1</v>
      </c>
      <c r="I38" s="49">
        <v>9</v>
      </c>
      <c r="J38" s="49">
        <v>8.3000000000000007</v>
      </c>
      <c r="K38" s="49">
        <v>7.7</v>
      </c>
      <c r="L38" s="49">
        <v>5.7</v>
      </c>
      <c r="M38" s="49"/>
      <c r="O38" s="143"/>
      <c r="P38" s="22" t="s">
        <v>34</v>
      </c>
      <c r="Q38" s="114"/>
      <c r="R38" s="78">
        <f t="shared" ref="R38:Z39" ca="1" si="19">D37*OFFSET(T$109,MATCH($AC$1,$Q$109:$Q$110,0)-1,0)</f>
        <v>27.4</v>
      </c>
      <c r="S38" s="78">
        <f t="shared" ca="1" si="19"/>
        <v>32.4</v>
      </c>
      <c r="T38" s="78">
        <f t="shared" ca="1" si="19"/>
        <v>34.200000000000003</v>
      </c>
      <c r="U38" s="78">
        <f t="shared" ca="1" si="19"/>
        <v>35.4</v>
      </c>
      <c r="V38" s="78">
        <f t="shared" ca="1" si="19"/>
        <v>30.2</v>
      </c>
      <c r="W38" s="78">
        <f t="shared" ca="1" si="19"/>
        <v>30.7</v>
      </c>
      <c r="X38" s="78">
        <f t="shared" ca="1" si="19"/>
        <v>31.2</v>
      </c>
      <c r="Y38" s="78">
        <f t="shared" ca="1" si="19"/>
        <v>29.8</v>
      </c>
      <c r="Z38" s="78">
        <f t="shared" ca="1" si="19"/>
        <v>27.3</v>
      </c>
      <c r="AA38" s="78"/>
      <c r="AB38" s="33" t="str">
        <f t="shared" si="1"/>
        <v/>
      </c>
      <c r="AC38" s="33" t="str">
        <f t="shared" si="2"/>
        <v/>
      </c>
    </row>
    <row r="39" spans="2:29" s="112" customFormat="1" ht="18" customHeight="1" x14ac:dyDescent="0.2">
      <c r="B39" s="51" t="s">
        <v>69</v>
      </c>
      <c r="C39" s="68" t="s">
        <v>69</v>
      </c>
      <c r="D39" s="49">
        <v>0</v>
      </c>
      <c r="E39" s="49">
        <v>1.9</v>
      </c>
      <c r="F39" s="49">
        <v>0.8</v>
      </c>
      <c r="G39" s="49">
        <v>1.6</v>
      </c>
      <c r="H39" s="49">
        <v>1.2</v>
      </c>
      <c r="I39" s="49">
        <v>2</v>
      </c>
      <c r="J39" s="49">
        <v>2.9</v>
      </c>
      <c r="K39" s="49">
        <v>2.7</v>
      </c>
      <c r="L39" s="49">
        <v>1.3</v>
      </c>
      <c r="M39" s="49"/>
      <c r="O39" s="143"/>
      <c r="P39" s="22" t="s">
        <v>35</v>
      </c>
      <c r="Q39" s="114"/>
      <c r="R39" s="78">
        <f t="shared" ca="1" si="19"/>
        <v>11.8</v>
      </c>
      <c r="S39" s="78">
        <f t="shared" ca="1" si="19"/>
        <v>8.6999999999999993</v>
      </c>
      <c r="T39" s="78">
        <f t="shared" ca="1" si="19"/>
        <v>9.3000000000000007</v>
      </c>
      <c r="U39" s="78">
        <f t="shared" ca="1" si="19"/>
        <v>9.4</v>
      </c>
      <c r="V39" s="78">
        <f t="shared" ca="1" si="19"/>
        <v>9.1</v>
      </c>
      <c r="W39" s="78">
        <f t="shared" ca="1" si="19"/>
        <v>9</v>
      </c>
      <c r="X39" s="78">
        <f t="shared" ca="1" si="19"/>
        <v>8.3000000000000007</v>
      </c>
      <c r="Y39" s="78">
        <f t="shared" ca="1" si="19"/>
        <v>7.7</v>
      </c>
      <c r="Z39" s="78">
        <f t="shared" ca="1" si="19"/>
        <v>5.7</v>
      </c>
      <c r="AA39" s="78"/>
      <c r="AB39" s="33" t="str">
        <f t="shared" si="1"/>
        <v/>
      </c>
      <c r="AC39" s="33" t="str">
        <f t="shared" si="2"/>
        <v/>
      </c>
    </row>
    <row r="40" spans="2:29" s="112" customFormat="1" ht="18" customHeight="1" x14ac:dyDescent="0.2">
      <c r="B40" s="51" t="s">
        <v>70</v>
      </c>
      <c r="C40" s="68" t="s">
        <v>70</v>
      </c>
      <c r="D40" s="59">
        <v>20.5</v>
      </c>
      <c r="E40" s="59">
        <v>56.4</v>
      </c>
      <c r="F40" s="59">
        <v>64.3</v>
      </c>
      <c r="G40" s="59">
        <v>81.2</v>
      </c>
      <c r="H40" s="59">
        <v>82.9</v>
      </c>
      <c r="I40" s="59">
        <v>62.8</v>
      </c>
      <c r="J40" s="59">
        <v>144.30000000000001</v>
      </c>
      <c r="K40" s="59">
        <v>95.5</v>
      </c>
      <c r="L40" s="59">
        <v>164.6</v>
      </c>
      <c r="M40" s="59">
        <v>182.5</v>
      </c>
      <c r="O40" s="143"/>
      <c r="P40" s="22" t="s">
        <v>36</v>
      </c>
      <c r="Q40" s="114"/>
      <c r="R40" s="78"/>
      <c r="S40" s="78">
        <f t="shared" ref="S40:Z41" ca="1" si="20">E39*OFFSET(U$109,MATCH($AC$1,$Q$109:$Q$110,0)-1,0)</f>
        <v>1.9</v>
      </c>
      <c r="T40" s="78">
        <f t="shared" ca="1" si="20"/>
        <v>0.8</v>
      </c>
      <c r="U40" s="78">
        <f t="shared" ca="1" si="20"/>
        <v>1.6</v>
      </c>
      <c r="V40" s="78">
        <f t="shared" ca="1" si="20"/>
        <v>1.2</v>
      </c>
      <c r="W40" s="78">
        <f t="shared" ca="1" si="20"/>
        <v>2</v>
      </c>
      <c r="X40" s="78">
        <f t="shared" ca="1" si="20"/>
        <v>2.9</v>
      </c>
      <c r="Y40" s="78">
        <f t="shared" ca="1" si="20"/>
        <v>2.7</v>
      </c>
      <c r="Z40" s="78">
        <f t="shared" ca="1" si="20"/>
        <v>1.3</v>
      </c>
      <c r="AA40" s="78"/>
      <c r="AB40" s="33" t="str">
        <f t="shared" si="1"/>
        <v/>
      </c>
      <c r="AC40" s="33" t="str">
        <f t="shared" si="2"/>
        <v/>
      </c>
    </row>
    <row r="41" spans="2:29" s="112" customFormat="1" ht="18" customHeight="1" thickBot="1" x14ac:dyDescent="0.25">
      <c r="C41"/>
      <c r="D41">
        <v>13</v>
      </c>
      <c r="E41">
        <v>30.4</v>
      </c>
      <c r="F41">
        <v>32.6</v>
      </c>
      <c r="G41">
        <v>37.799999999999997</v>
      </c>
      <c r="H41">
        <v>38.1</v>
      </c>
      <c r="I41">
        <v>31</v>
      </c>
      <c r="J41">
        <v>64.099999999999994</v>
      </c>
      <c r="K41">
        <v>43.9</v>
      </c>
      <c r="L41">
        <v>75.7</v>
      </c>
      <c r="M41">
        <v>83.3</v>
      </c>
      <c r="O41" s="144"/>
      <c r="P41" s="34" t="s">
        <v>37</v>
      </c>
      <c r="Q41" s="113"/>
      <c r="R41" s="85">
        <f ca="1">D40*OFFSET(T$109,MATCH($AC$1,$Q$109:$Q$110,0)-1,0)</f>
        <v>20.5</v>
      </c>
      <c r="S41" s="85">
        <f t="shared" ca="1" si="20"/>
        <v>56.4</v>
      </c>
      <c r="T41" s="85">
        <f t="shared" ca="1" si="20"/>
        <v>64.3</v>
      </c>
      <c r="U41" s="85">
        <f t="shared" ca="1" si="20"/>
        <v>81.2</v>
      </c>
      <c r="V41" s="85">
        <f t="shared" ca="1" si="20"/>
        <v>82.9</v>
      </c>
      <c r="W41" s="85">
        <f t="shared" ca="1" si="20"/>
        <v>62.8</v>
      </c>
      <c r="X41" s="85">
        <f t="shared" ca="1" si="20"/>
        <v>144.30000000000001</v>
      </c>
      <c r="Y41" s="85">
        <f t="shared" ca="1" si="20"/>
        <v>95.5</v>
      </c>
      <c r="Z41" s="85">
        <f t="shared" ca="1" si="20"/>
        <v>164.6</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111" customFormat="1" x14ac:dyDescent="0.2">
      <c r="C45"/>
      <c r="D45"/>
      <c r="E45"/>
      <c r="F45"/>
      <c r="G45"/>
      <c r="H45"/>
      <c r="I45"/>
      <c r="J45"/>
      <c r="K45"/>
      <c r="L45"/>
      <c r="M45"/>
      <c r="O45" s="91" t="str">
        <f>$P21&amp;CHAR(10)&amp;$O$1</f>
        <v>Landings per kW day at sea (kg)
UK fleet segments over 10m excluding inactive and low activity vessels</v>
      </c>
      <c r="Q45" s="91"/>
      <c r="R45" s="91"/>
      <c r="S45" s="91"/>
      <c r="T45" s="91"/>
      <c r="U45" s="91"/>
      <c r="Y45" s="91" t="str">
        <f>$P24&amp;CHAR(10)&amp;$O$1</f>
        <v>Operating profit per kW day at sea (£)
UK fleet segments over 10m excluding inactive and low activity vessels</v>
      </c>
      <c r="Z45" s="91"/>
    </row>
    <row r="46" spans="2:29" s="111" customFormat="1" x14ac:dyDescent="0.2">
      <c r="C46"/>
      <c r="D46"/>
      <c r="E46"/>
      <c r="F46"/>
      <c r="G46"/>
      <c r="H46"/>
      <c r="I46"/>
      <c r="J46"/>
      <c r="K46"/>
      <c r="L46"/>
      <c r="M46"/>
      <c r="O46" s="91" t="str">
        <f>$P22&amp;CHAR(10)&amp;$O$1</f>
        <v>Fishing Income per kW day at sea (£)
UK fleet segments over 10m excluding inactive and low activity vessels</v>
      </c>
    </row>
    <row r="47" spans="2:29" s="111" customFormat="1" x14ac:dyDescent="0.2">
      <c r="C47"/>
      <c r="D47"/>
      <c r="E47"/>
      <c r="F47"/>
      <c r="G47"/>
      <c r="H47"/>
      <c r="I47"/>
      <c r="J47"/>
      <c r="K47"/>
      <c r="L47"/>
      <c r="M47"/>
      <c r="O47" s="91" t="str">
        <f>$P20&amp;CHAR(10)&amp;$O$1</f>
        <v>Average price per tonne landed (£)
UK fleet segments over 10m excluding inactive and low activity vessels</v>
      </c>
    </row>
    <row r="48" spans="2:29" s="111" customFormat="1" x14ac:dyDescent="0.2">
      <c r="C48"/>
      <c r="D48"/>
      <c r="E48"/>
      <c r="F48"/>
      <c r="G48"/>
      <c r="H48"/>
      <c r="I48"/>
      <c r="J48"/>
      <c r="K48"/>
      <c r="L48"/>
      <c r="M48"/>
    </row>
    <row r="49" spans="3:26" s="111" customFormat="1" x14ac:dyDescent="0.2">
      <c r="C49"/>
      <c r="D49"/>
      <c r="E49"/>
      <c r="F49"/>
      <c r="G49"/>
      <c r="H49"/>
      <c r="I49"/>
      <c r="J49"/>
      <c r="K49"/>
      <c r="L49"/>
      <c r="M49"/>
    </row>
    <row r="50" spans="3:26" s="111" customFormat="1" x14ac:dyDescent="0.2">
      <c r="C50"/>
      <c r="D50"/>
      <c r="E50"/>
      <c r="F50"/>
      <c r="G50"/>
      <c r="H50"/>
      <c r="I50"/>
      <c r="J50"/>
      <c r="K50"/>
      <c r="L50"/>
      <c r="M50"/>
    </row>
    <row r="51" spans="3:26" s="111" customFormat="1" x14ac:dyDescent="0.2">
      <c r="C51"/>
      <c r="D51"/>
      <c r="E51"/>
      <c r="F51"/>
      <c r="G51"/>
      <c r="H51"/>
      <c r="I51"/>
      <c r="J51"/>
      <c r="K51"/>
      <c r="L51"/>
      <c r="M51"/>
    </row>
    <row r="52" spans="3:26" s="111" customFormat="1" x14ac:dyDescent="0.2">
      <c r="C52"/>
      <c r="D52"/>
      <c r="E52"/>
      <c r="F52"/>
      <c r="G52"/>
      <c r="H52"/>
      <c r="I52"/>
      <c r="J52"/>
      <c r="K52"/>
      <c r="L52"/>
      <c r="M52"/>
    </row>
    <row r="53" spans="3:26" s="111" customFormat="1" x14ac:dyDescent="0.2">
      <c r="C53"/>
      <c r="D53"/>
      <c r="E53"/>
      <c r="F53"/>
      <c r="G53"/>
      <c r="H53"/>
      <c r="I53"/>
      <c r="J53"/>
      <c r="K53"/>
      <c r="L53"/>
      <c r="M53"/>
    </row>
    <row r="54" spans="3:26" s="111" customFormat="1" x14ac:dyDescent="0.2">
      <c r="C54"/>
      <c r="D54"/>
      <c r="E54"/>
      <c r="F54"/>
      <c r="G54"/>
      <c r="H54"/>
      <c r="I54"/>
      <c r="J54"/>
      <c r="K54"/>
      <c r="L54"/>
      <c r="M54"/>
    </row>
    <row r="55" spans="3:26" s="111" customFormat="1" x14ac:dyDescent="0.2">
      <c r="C55"/>
      <c r="D55"/>
      <c r="E55"/>
      <c r="F55"/>
      <c r="G55"/>
      <c r="H55"/>
      <c r="I55"/>
      <c r="J55"/>
      <c r="K55"/>
      <c r="L55"/>
      <c r="M55"/>
    </row>
    <row r="56" spans="3:26" s="111" customFormat="1" x14ac:dyDescent="0.2">
      <c r="C56"/>
      <c r="D56"/>
      <c r="E56"/>
      <c r="F56"/>
      <c r="G56"/>
      <c r="H56"/>
      <c r="I56"/>
      <c r="J56"/>
      <c r="K56"/>
      <c r="L56"/>
      <c r="M56"/>
    </row>
    <row r="57" spans="3:26" s="111" customFormat="1" x14ac:dyDescent="0.2">
      <c r="C57"/>
      <c r="D57"/>
      <c r="E57"/>
      <c r="F57"/>
      <c r="G57"/>
      <c r="H57"/>
      <c r="I57"/>
      <c r="J57"/>
      <c r="K57"/>
      <c r="L57"/>
      <c r="M57"/>
    </row>
    <row r="58" spans="3:26" s="111" customFormat="1" x14ac:dyDescent="0.2">
      <c r="C58"/>
      <c r="D58"/>
      <c r="E58"/>
      <c r="F58"/>
      <c r="G58"/>
      <c r="H58"/>
      <c r="I58"/>
      <c r="J58"/>
      <c r="K58"/>
      <c r="L58"/>
      <c r="M58"/>
      <c r="O58" s="91"/>
      <c r="Q58" s="91"/>
      <c r="R58" s="91"/>
      <c r="S58" s="91"/>
    </row>
    <row r="59" spans="3:26" s="111" customFormat="1" x14ac:dyDescent="0.2">
      <c r="C59"/>
      <c r="D59"/>
      <c r="E59"/>
      <c r="F59"/>
      <c r="G59"/>
      <c r="H59"/>
      <c r="I59"/>
      <c r="J59"/>
      <c r="K59"/>
      <c r="L59"/>
      <c r="M59"/>
      <c r="P59" s="91" t="str">
        <f>$P23&amp;CHAR(10)&amp;$O$1</f>
        <v>Total operating cost per kW day at sea (£)
UK fleet segments over 10m excluding inactive and low activity vessels</v>
      </c>
      <c r="T59" s="91" t="str">
        <f>$P20&amp;CHAR(10)&amp;$O$1</f>
        <v>Average price per tonne landed (£)
UK fleet segments over 10m excluding inactive and low activity vessels</v>
      </c>
      <c r="Y59" s="91" t="str">
        <f>"Average annual operating profit per vessel (£'000)"&amp;CHAR(10)&amp;$O$1</f>
        <v>Average annual operating profit per vessel (£'000)
UK fleet segments over 10m excluding inactive and low activity vessels</v>
      </c>
      <c r="Z59" s="91"/>
    </row>
    <row r="60" spans="3:26" s="111" customFormat="1" x14ac:dyDescent="0.2">
      <c r="C60"/>
      <c r="D60"/>
      <c r="E60"/>
      <c r="F60"/>
      <c r="G60"/>
      <c r="H60"/>
      <c r="I60"/>
      <c r="J60"/>
      <c r="K60"/>
      <c r="L60"/>
      <c r="M60"/>
    </row>
    <row r="61" spans="3:26" s="111" customFormat="1" x14ac:dyDescent="0.2">
      <c r="C61"/>
      <c r="D61"/>
      <c r="E61"/>
      <c r="F61"/>
      <c r="G61"/>
      <c r="H61"/>
      <c r="I61"/>
      <c r="J61"/>
      <c r="K61"/>
      <c r="L61"/>
      <c r="M61"/>
    </row>
    <row r="62" spans="3:26" s="111" customFormat="1" x14ac:dyDescent="0.2">
      <c r="C62"/>
      <c r="D62"/>
      <c r="E62"/>
      <c r="F62"/>
      <c r="G62"/>
      <c r="H62"/>
      <c r="I62"/>
      <c r="J62"/>
      <c r="K62"/>
      <c r="L62"/>
      <c r="M62"/>
    </row>
    <row r="63" spans="3:26" s="111" customFormat="1" x14ac:dyDescent="0.2">
      <c r="C63"/>
      <c r="D63"/>
      <c r="E63"/>
      <c r="F63"/>
      <c r="G63"/>
      <c r="H63"/>
      <c r="I63"/>
      <c r="J63"/>
      <c r="K63"/>
      <c r="L63"/>
      <c r="M63"/>
    </row>
    <row r="64" spans="3:26" s="111" customFormat="1" x14ac:dyDescent="0.2">
      <c r="C64"/>
      <c r="D64"/>
      <c r="E64"/>
      <c r="F64"/>
      <c r="G64"/>
      <c r="H64"/>
      <c r="I64"/>
      <c r="J64"/>
      <c r="K64"/>
      <c r="L64"/>
      <c r="M64"/>
    </row>
    <row r="65" spans="3:23" s="111" customFormat="1" x14ac:dyDescent="0.2">
      <c r="C65"/>
      <c r="D65"/>
      <c r="E65"/>
      <c r="F65"/>
      <c r="G65"/>
      <c r="H65"/>
      <c r="I65"/>
      <c r="J65"/>
      <c r="K65"/>
      <c r="L65"/>
      <c r="M65"/>
    </row>
    <row r="66" spans="3:23" s="111" customFormat="1" x14ac:dyDescent="0.2">
      <c r="C66"/>
      <c r="D66"/>
      <c r="E66"/>
      <c r="F66"/>
      <c r="G66"/>
      <c r="H66"/>
      <c r="I66"/>
      <c r="J66"/>
      <c r="K66"/>
      <c r="L66"/>
      <c r="M66"/>
    </row>
    <row r="67" spans="3:23" s="111" customFormat="1" x14ac:dyDescent="0.2">
      <c r="C67"/>
      <c r="D67"/>
      <c r="E67"/>
      <c r="F67"/>
      <c r="G67"/>
      <c r="H67"/>
      <c r="I67"/>
      <c r="J67"/>
      <c r="K67"/>
      <c r="L67"/>
      <c r="M67"/>
    </row>
    <row r="68" spans="3:23" s="111" customFormat="1" x14ac:dyDescent="0.2">
      <c r="C68"/>
      <c r="D68"/>
      <c r="E68"/>
      <c r="F68"/>
      <c r="G68"/>
      <c r="H68"/>
      <c r="I68"/>
      <c r="J68"/>
      <c r="K68"/>
      <c r="L68"/>
      <c r="M68"/>
    </row>
    <row r="69" spans="3:23" s="111" customFormat="1" x14ac:dyDescent="0.2">
      <c r="C69"/>
      <c r="D69"/>
      <c r="E69"/>
      <c r="F69"/>
      <c r="G69"/>
      <c r="H69"/>
      <c r="I69"/>
      <c r="J69"/>
      <c r="K69"/>
      <c r="L69"/>
      <c r="M69"/>
    </row>
    <row r="70" spans="3:23" s="111"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rintOptions horizontalCentered="1" verticalCentered="1"/>
  <pageMargins left="0.70866141732283472" right="0.70866141732283472" top="0.51181102362204722" bottom="0.51181102362204722" header="0.31496062992125984" footer="0.31496062992125984"/>
  <pageSetup paperSize="9" scale="63" fitToHeight="0" orientation="landscape"/>
  <headerFooter>
    <oddHeader>&amp;C&amp;F  |  &amp;A</oddHeader>
    <oddFooter>&amp;C&amp;D -- &amp;T</oddFooter>
  </headerFooter>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'O10m excl. inactive and low'!R3:AA3</xm:f>
              <xm:sqref>Q3</xm:sqref>
            </x14:sparkline>
            <x14:sparkline>
              <xm:f>'O10m excl. inactive and low'!R4:AA4</xm:f>
              <xm:sqref>Q4</xm:sqref>
            </x14:sparkline>
            <x14:sparkline>
              <xm:f>'O10m excl. inactive and low'!R5:AA5</xm:f>
              <xm:sqref>Q5</xm:sqref>
            </x14:sparkline>
            <x14:sparkline>
              <xm:f>'O10m excl. inactive and low'!R6:AA6</xm:f>
              <xm:sqref>Q6</xm:sqref>
            </x14:sparkline>
            <x14:sparkline>
              <xm:f>'O10m excl. inactive and low'!R7:AA7</xm:f>
              <xm:sqref>Q7</xm:sqref>
            </x14:sparkline>
            <x14:sparkline>
              <xm:f>'O10m excl. inactive and low'!R8:AA8</xm:f>
              <xm:sqref>Q8</xm:sqref>
            </x14:sparkline>
            <x14:sparkline>
              <xm:f>'O10m excl. inactive and low'!R9:AA9</xm:f>
              <xm:sqref>Q9</xm:sqref>
            </x14:sparkline>
            <x14:sparkline>
              <xm:f>'O10m excl. inactive and low'!R10:AA10</xm:f>
              <xm:sqref>Q10</xm:sqref>
            </x14:sparkline>
            <x14:sparkline>
              <xm:f>'O10m excl. inactive and low'!R11:AA11</xm:f>
              <xm:sqref>Q11</xm:sqref>
            </x14:sparkline>
            <x14:sparkline>
              <xm:f>'O10m excl. inactive and low'!R12:AA12</xm:f>
              <xm:sqref>Q12</xm:sqref>
            </x14:sparkline>
            <x14:sparkline>
              <xm:f>'O10m excl. inactive and low'!R13:AA13</xm:f>
              <xm:sqref>Q13</xm:sqref>
            </x14:sparkline>
            <x14:sparkline>
              <xm:f>'O10m excl. inactive and low'!R14:AA14</xm:f>
              <xm:sqref>Q14</xm:sqref>
            </x14:sparkline>
            <x14:sparkline>
              <xm:f>'O10m excl. inactive and low'!R15:AA15</xm:f>
              <xm:sqref>Q15</xm:sqref>
            </x14:sparkline>
            <x14:sparkline>
              <xm:f>'O10m excl. inactive and low'!R16:AA16</xm:f>
              <xm:sqref>Q16</xm:sqref>
            </x14:sparkline>
            <x14:sparkline>
              <xm:f>'O10m excl. inactive and low'!R17:AA17</xm:f>
              <xm:sqref>Q17</xm:sqref>
            </x14:sparkline>
            <x14:sparkline>
              <xm:f>'O10m excl. inactive and low'!R18:AA18</xm:f>
              <xm:sqref>Q18</xm:sqref>
            </x14:sparkline>
            <x14:sparkline>
              <xm:f>'O10m excl. inactive and low'!R19:AA19</xm:f>
              <xm:sqref>Q19</xm:sqref>
            </x14:sparkline>
            <x14:sparkline>
              <xm:f>'O10m excl. inactive and low'!R20:AA20</xm:f>
              <xm:sqref>Q20</xm:sqref>
            </x14:sparkline>
            <x14:sparkline>
              <xm:f>'O10m excl. inactive and low'!R21:AA21</xm:f>
              <xm:sqref>Q21</xm:sqref>
            </x14:sparkline>
            <x14:sparkline>
              <xm:f>'O10m excl. inactive and low'!R22:AA22</xm:f>
              <xm:sqref>Q22</xm:sqref>
            </x14:sparkline>
            <x14:sparkline>
              <xm:f>'O10m excl. inactive and low'!R23:AA23</xm:f>
              <xm:sqref>Q23</xm:sqref>
            </x14:sparkline>
            <x14:sparkline>
              <xm:f>'O10m excl. inactive and low'!R24:AA24</xm:f>
              <xm:sqref>Q24</xm:sqref>
            </x14:sparkline>
            <x14:sparkline>
              <xm:f>'O10m excl. inactive and low'!R25:AA25</xm:f>
              <xm:sqref>Q25</xm:sqref>
            </x14:sparkline>
            <x14:sparkline>
              <xm:f>'O10m excl. inactive and low'!R26:AA26</xm:f>
              <xm:sqref>Q26</xm:sqref>
            </x14:sparkline>
            <x14:sparkline>
              <xm:f>'O10m excl. inactive and low'!R27:AA27</xm:f>
              <xm:sqref>Q27</xm:sqref>
            </x14:sparkline>
            <x14:sparkline>
              <xm:f>'O10m excl. inactive and low'!R28:AA28</xm:f>
              <xm:sqref>Q28</xm:sqref>
            </x14:sparkline>
            <x14:sparkline>
              <xm:f>'O10m excl. inactive and low'!R29:AA29</xm:f>
              <xm:sqref>Q29</xm:sqref>
            </x14:sparkline>
            <x14:sparkline>
              <xm:f>'O10m excl. inactive and low'!R30:AA30</xm:f>
              <xm:sqref>Q30</xm:sqref>
            </x14:sparkline>
            <x14:sparkline>
              <xm:f>'O10m excl. inactive and low'!R31:AA31</xm:f>
              <xm:sqref>Q31</xm:sqref>
            </x14:sparkline>
            <x14:sparkline>
              <xm:f>'O10m excl. inactive and low'!R32:AA32</xm:f>
              <xm:sqref>Q32</xm:sqref>
            </x14:sparkline>
            <x14:sparkline>
              <xm:f>'O10m excl. inactive and low'!R33:AA33</xm:f>
              <xm:sqref>Q33</xm:sqref>
            </x14:sparkline>
            <x14:sparkline>
              <xm:f>'O10m excl. inactive and low'!R34:AA34</xm:f>
              <xm:sqref>Q34</xm:sqref>
            </x14:sparkline>
            <x14:sparkline>
              <xm:f>'O10m excl. inactive and low'!R35:AA35</xm:f>
              <xm:sqref>Q35</xm:sqref>
            </x14:sparkline>
            <x14:sparkline>
              <xm:f>'O10m excl. inactive and low'!R36:AA36</xm:f>
              <xm:sqref>Q36</xm:sqref>
            </x14:sparkline>
            <x14:sparkline>
              <xm:f>'O10m excl. inactive and low'!R37:AA37</xm:f>
              <xm:sqref>Q37</xm:sqref>
            </x14:sparkline>
            <x14:sparkline>
              <xm:f>'O10m excl. inactive and low'!R38:AA38</xm:f>
              <xm:sqref>Q38</xm:sqref>
            </x14:sparkline>
            <x14:sparkline>
              <xm:f>'O10m excl. inactive and low'!R39:AA39</xm:f>
              <xm:sqref>Q39</xm:sqref>
            </x14:sparkline>
            <x14:sparkline>
              <xm:f>'O10m excl. inactive and low'!R40:AA40</xm:f>
              <xm:sqref>Q40</xm:sqref>
            </x14:sparkline>
            <x14:sparkline>
              <xm:f>'O10m excl. inactive and low'!R41:AA41</xm:f>
              <xm:sqref>Q41</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4"/>
  <sheetViews>
    <sheetView topLeftCell="N1" zoomScale="85" zoomScaleNormal="85" workbookViewId="0">
      <selection activeCell="O1" sqref="O1"/>
    </sheetView>
  </sheetViews>
  <sheetFormatPr defaultColWidth="9" defaultRowHeight="15" x14ac:dyDescent="0.2"/>
  <cols>
    <col min="1" max="1" width="4.625" style="110" hidden="1" customWidth="1"/>
    <col min="2" max="2" width="27.5" style="110" hidden="1" customWidth="1"/>
    <col min="3" max="3" width="24.25" hidden="1" customWidth="1"/>
    <col min="4" max="4" width="5" hidden="1" customWidth="1"/>
    <col min="5" max="7" width="4.25" hidden="1" customWidth="1"/>
    <col min="8" max="13" width="5" hidden="1" customWidth="1"/>
    <col min="14" max="14" width="9" style="110"/>
    <col min="15" max="15" width="6" style="110" customWidth="1"/>
    <col min="16" max="16" width="31.375" style="110" customWidth="1"/>
    <col min="17" max="17" width="10.625" style="110" customWidth="1"/>
    <col min="18" max="31" width="10.25" style="110" customWidth="1"/>
    <col min="32" max="16384" width="9" style="110"/>
  </cols>
  <sheetData>
    <row r="1" spans="2:31" s="111" customFormat="1" ht="34.5" customHeight="1" thickBot="1" x14ac:dyDescent="0.25">
      <c r="B1" s="58" t="s">
        <v>71</v>
      </c>
      <c r="C1" s="46"/>
      <c r="D1" s="71"/>
      <c r="E1" s="71"/>
      <c r="F1" s="71"/>
      <c r="G1" s="71"/>
      <c r="H1" s="71"/>
      <c r="I1" s="71"/>
      <c r="J1" s="71"/>
      <c r="K1" s="71"/>
      <c r="L1" s="71"/>
      <c r="M1" s="70"/>
      <c r="O1" s="1" t="s">
        <v>118</v>
      </c>
      <c r="P1" s="2"/>
      <c r="AC1" s="4" t="s">
        <v>0</v>
      </c>
      <c r="AE1" s="73"/>
    </row>
    <row r="2" spans="2:31" s="116" customFormat="1" ht="26.25" thickBot="1" x14ac:dyDescent="0.25">
      <c r="C2" s="46"/>
      <c r="D2" s="47">
        <v>2008</v>
      </c>
      <c r="E2" s="47">
        <v>2009</v>
      </c>
      <c r="F2" s="47">
        <v>2010</v>
      </c>
      <c r="G2" s="47">
        <v>2011</v>
      </c>
      <c r="H2" s="47">
        <v>2012</v>
      </c>
      <c r="I2" s="47">
        <v>2013</v>
      </c>
      <c r="J2" s="47">
        <v>2014</v>
      </c>
      <c r="K2" s="47">
        <v>2015</v>
      </c>
      <c r="L2" s="47">
        <v>2016</v>
      </c>
      <c r="M2" s="47">
        <v>2017</v>
      </c>
      <c r="O2" s="117"/>
      <c r="P2" s="6" t="s">
        <v>1</v>
      </c>
      <c r="Q2" s="7" t="s">
        <v>96</v>
      </c>
      <c r="R2" s="74">
        <v>2008</v>
      </c>
      <c r="S2" s="74">
        <v>2009</v>
      </c>
      <c r="T2" s="74">
        <v>2010</v>
      </c>
      <c r="U2" s="74">
        <v>2011</v>
      </c>
      <c r="V2" s="74">
        <v>2012</v>
      </c>
      <c r="W2" s="74">
        <v>2013</v>
      </c>
      <c r="X2" s="74">
        <v>2014</v>
      </c>
      <c r="Y2" s="74">
        <v>2015</v>
      </c>
      <c r="Z2" s="74">
        <v>2016</v>
      </c>
      <c r="AA2" s="86">
        <v>2017</v>
      </c>
      <c r="AB2" s="7" t="str">
        <f>"%∆
"&amp;R2&amp;"-"&amp;AA2</f>
        <v>%∆
2008-2017</v>
      </c>
      <c r="AC2" s="66" t="str">
        <f>"%∆
"&amp;W2&amp;"-"&amp;AA2</f>
        <v>%∆
2013-2017</v>
      </c>
    </row>
    <row r="3" spans="2:31" s="112" customFormat="1" ht="18" customHeight="1" x14ac:dyDescent="0.2">
      <c r="B3" s="51" t="s">
        <v>43</v>
      </c>
      <c r="C3" s="68" t="s">
        <v>43</v>
      </c>
      <c r="D3" s="48">
        <v>1884</v>
      </c>
      <c r="E3" s="48">
        <v>1917</v>
      </c>
      <c r="F3" s="48">
        <v>1833</v>
      </c>
      <c r="G3" s="48">
        <v>1762</v>
      </c>
      <c r="H3" s="48">
        <v>1772</v>
      </c>
      <c r="I3" s="48">
        <v>1729</v>
      </c>
      <c r="J3" s="48">
        <v>1634</v>
      </c>
      <c r="K3" s="48">
        <v>1734</v>
      </c>
      <c r="L3" s="48">
        <v>1717</v>
      </c>
      <c r="M3" s="48">
        <v>1704</v>
      </c>
      <c r="O3" s="135" t="s">
        <v>2</v>
      </c>
      <c r="P3" s="10" t="s">
        <v>3</v>
      </c>
      <c r="Q3" s="114"/>
      <c r="R3" s="75">
        <f t="shared" ref="R3:AA7" si="0">D3</f>
        <v>1884</v>
      </c>
      <c r="S3" s="75">
        <f t="shared" si="0"/>
        <v>1917</v>
      </c>
      <c r="T3" s="75">
        <f t="shared" si="0"/>
        <v>1833</v>
      </c>
      <c r="U3" s="75">
        <f t="shared" si="0"/>
        <v>1762</v>
      </c>
      <c r="V3" s="75">
        <f t="shared" si="0"/>
        <v>1772</v>
      </c>
      <c r="W3" s="75">
        <f t="shared" si="0"/>
        <v>1729</v>
      </c>
      <c r="X3" s="75">
        <f t="shared" si="0"/>
        <v>1634</v>
      </c>
      <c r="Y3" s="75">
        <f t="shared" si="0"/>
        <v>1734</v>
      </c>
      <c r="Z3" s="75">
        <f t="shared" si="0"/>
        <v>1717</v>
      </c>
      <c r="AA3" s="12">
        <f t="shared" si="0"/>
        <v>1704</v>
      </c>
      <c r="AB3" s="13">
        <f t="shared" ref="AB3:AB41" si="1">IF(AA3=0,"",IFERROR(IF(AND(AA3&gt;0,R3&lt;0),"na",IF(AND(AA3&lt;0,R3&lt;0),-1,1)*(AA3-R3)/R3),""))</f>
        <v>-9.5541401273885357E-2</v>
      </c>
      <c r="AC3" s="13">
        <f t="shared" ref="AC3:AC41" si="2">IF(AA3=0,"",IFERROR(IF(AND(AA3&gt;0,W3&lt;0),"na",IF(AND(AA3&lt;0,W3&lt;0),-1,1)*(AA3-W3)/W3),""))</f>
        <v>-1.4459224985540775E-2</v>
      </c>
    </row>
    <row r="4" spans="2:31" s="112" customFormat="1" ht="18" customHeight="1" x14ac:dyDescent="0.2">
      <c r="B4" s="51" t="s">
        <v>4</v>
      </c>
      <c r="C4" s="68" t="s">
        <v>4</v>
      </c>
      <c r="D4" s="48">
        <v>79686</v>
      </c>
      <c r="E4" s="48">
        <v>81543</v>
      </c>
      <c r="F4" s="48">
        <v>73849</v>
      </c>
      <c r="G4" s="48">
        <v>72353</v>
      </c>
      <c r="H4" s="48">
        <v>71477</v>
      </c>
      <c r="I4" s="48">
        <v>70564</v>
      </c>
      <c r="J4" s="48">
        <v>68505</v>
      </c>
      <c r="K4" s="48">
        <v>70087</v>
      </c>
      <c r="L4" s="48">
        <v>72110</v>
      </c>
      <c r="M4" s="48">
        <v>71352</v>
      </c>
      <c r="O4" s="136"/>
      <c r="P4" s="15" t="s">
        <v>4</v>
      </c>
      <c r="Q4" s="114"/>
      <c r="R4" s="77">
        <f t="shared" si="0"/>
        <v>79686</v>
      </c>
      <c r="S4" s="77">
        <f t="shared" si="0"/>
        <v>81543</v>
      </c>
      <c r="T4" s="77">
        <f t="shared" si="0"/>
        <v>73849</v>
      </c>
      <c r="U4" s="77">
        <f t="shared" si="0"/>
        <v>72353</v>
      </c>
      <c r="V4" s="77">
        <f t="shared" si="0"/>
        <v>71477</v>
      </c>
      <c r="W4" s="77">
        <f t="shared" si="0"/>
        <v>70564</v>
      </c>
      <c r="X4" s="77">
        <f t="shared" si="0"/>
        <v>68505</v>
      </c>
      <c r="Y4" s="77">
        <f t="shared" si="0"/>
        <v>70087</v>
      </c>
      <c r="Z4" s="77">
        <f t="shared" si="0"/>
        <v>72110</v>
      </c>
      <c r="AA4" s="89">
        <f t="shared" si="0"/>
        <v>71352</v>
      </c>
      <c r="AB4" s="76">
        <f t="shared" si="1"/>
        <v>-0.10458549807996385</v>
      </c>
      <c r="AC4" s="76">
        <f t="shared" si="2"/>
        <v>1.1167167394138654E-2</v>
      </c>
    </row>
    <row r="5" spans="2:31" s="112" customFormat="1" ht="18" customHeight="1" x14ac:dyDescent="0.2">
      <c r="B5" s="51" t="s">
        <v>5</v>
      </c>
      <c r="C5" s="68" t="s">
        <v>5</v>
      </c>
      <c r="D5" s="48">
        <v>6341</v>
      </c>
      <c r="E5" s="48">
        <v>5979</v>
      </c>
      <c r="F5" s="48">
        <v>5877</v>
      </c>
      <c r="G5" s="48">
        <v>5524</v>
      </c>
      <c r="H5" s="48">
        <v>5695</v>
      </c>
      <c r="I5" s="48">
        <v>5132</v>
      </c>
      <c r="J5" s="48">
        <v>5194</v>
      </c>
      <c r="K5" s="48">
        <v>4667</v>
      </c>
      <c r="L5" s="48">
        <v>4868</v>
      </c>
      <c r="M5" s="48">
        <v>4683</v>
      </c>
      <c r="O5" s="136"/>
      <c r="P5" s="15" t="s">
        <v>5</v>
      </c>
      <c r="Q5" s="114"/>
      <c r="R5" s="77">
        <f t="shared" si="0"/>
        <v>6341</v>
      </c>
      <c r="S5" s="77">
        <f t="shared" si="0"/>
        <v>5979</v>
      </c>
      <c r="T5" s="77">
        <f t="shared" si="0"/>
        <v>5877</v>
      </c>
      <c r="U5" s="77">
        <f t="shared" si="0"/>
        <v>5524</v>
      </c>
      <c r="V5" s="77">
        <f t="shared" si="0"/>
        <v>5695</v>
      </c>
      <c r="W5" s="77">
        <f t="shared" si="0"/>
        <v>5132</v>
      </c>
      <c r="X5" s="77">
        <f t="shared" si="0"/>
        <v>5194</v>
      </c>
      <c r="Y5" s="77">
        <f t="shared" si="0"/>
        <v>4667</v>
      </c>
      <c r="Z5" s="77">
        <f t="shared" si="0"/>
        <v>4868</v>
      </c>
      <c r="AA5" s="89">
        <f t="shared" si="0"/>
        <v>4683</v>
      </c>
      <c r="AB5" s="76">
        <f t="shared" si="1"/>
        <v>-0.26147295379277719</v>
      </c>
      <c r="AC5" s="76">
        <f t="shared" si="2"/>
        <v>-8.7490257209664843E-2</v>
      </c>
    </row>
    <row r="6" spans="2:31" s="112" customFormat="1" ht="18" customHeight="1" x14ac:dyDescent="0.2">
      <c r="B6" s="51" t="s">
        <v>6</v>
      </c>
      <c r="C6" s="68" t="s">
        <v>6</v>
      </c>
      <c r="D6" s="48">
        <v>70789</v>
      </c>
      <c r="E6" s="48">
        <v>72027</v>
      </c>
      <c r="F6" s="48">
        <v>66358</v>
      </c>
      <c r="G6" s="48">
        <v>64009</v>
      </c>
      <c r="H6" s="48">
        <v>63632</v>
      </c>
      <c r="I6" s="48">
        <v>61792</v>
      </c>
      <c r="J6" s="48">
        <v>60350</v>
      </c>
      <c r="K6" s="48">
        <v>61308</v>
      </c>
      <c r="L6" s="48">
        <v>62304</v>
      </c>
      <c r="M6" s="48">
        <v>61713</v>
      </c>
      <c r="O6" s="136"/>
      <c r="P6" s="15" t="s">
        <v>6</v>
      </c>
      <c r="Q6" s="114"/>
      <c r="R6" s="77">
        <f t="shared" si="0"/>
        <v>70789</v>
      </c>
      <c r="S6" s="77">
        <f t="shared" si="0"/>
        <v>72027</v>
      </c>
      <c r="T6" s="77">
        <f t="shared" si="0"/>
        <v>66358</v>
      </c>
      <c r="U6" s="77">
        <f t="shared" si="0"/>
        <v>64009</v>
      </c>
      <c r="V6" s="77">
        <f t="shared" si="0"/>
        <v>63632</v>
      </c>
      <c r="W6" s="77">
        <f t="shared" si="0"/>
        <v>61792</v>
      </c>
      <c r="X6" s="77">
        <f t="shared" si="0"/>
        <v>60350</v>
      </c>
      <c r="Y6" s="77">
        <f t="shared" si="0"/>
        <v>61308</v>
      </c>
      <c r="Z6" s="77">
        <f t="shared" si="0"/>
        <v>62304</v>
      </c>
      <c r="AA6" s="89">
        <f t="shared" si="0"/>
        <v>61713</v>
      </c>
      <c r="AB6" s="76">
        <f t="shared" si="1"/>
        <v>-0.12821201034058963</v>
      </c>
      <c r="AC6" s="76">
        <f t="shared" si="2"/>
        <v>-1.2784826514759193E-3</v>
      </c>
    </row>
    <row r="7" spans="2:31" s="112" customFormat="1" ht="18" customHeight="1" x14ac:dyDescent="0.2">
      <c r="B7" s="51" t="s">
        <v>7</v>
      </c>
      <c r="C7" s="68" t="s">
        <v>92</v>
      </c>
      <c r="D7" s="48">
        <v>7352</v>
      </c>
      <c r="E7" s="48">
        <v>3028</v>
      </c>
      <c r="F7" s="48">
        <v>6275</v>
      </c>
      <c r="G7" s="48">
        <v>8305</v>
      </c>
      <c r="H7" s="48">
        <v>3347</v>
      </c>
      <c r="I7" s="48">
        <v>2485</v>
      </c>
      <c r="J7" s="48">
        <v>4439</v>
      </c>
      <c r="K7" s="48">
        <v>2401</v>
      </c>
      <c r="L7" s="48">
        <v>3559</v>
      </c>
      <c r="M7" s="48">
        <v>2029</v>
      </c>
      <c r="O7" s="136"/>
      <c r="P7" s="15" t="s">
        <v>7</v>
      </c>
      <c r="Q7" s="114"/>
      <c r="R7" s="77">
        <f t="shared" si="0"/>
        <v>7352</v>
      </c>
      <c r="S7" s="77">
        <f t="shared" si="0"/>
        <v>3028</v>
      </c>
      <c r="T7" s="77">
        <f t="shared" si="0"/>
        <v>6275</v>
      </c>
      <c r="U7" s="77">
        <f t="shared" si="0"/>
        <v>8305</v>
      </c>
      <c r="V7" s="77">
        <f t="shared" si="0"/>
        <v>3347</v>
      </c>
      <c r="W7" s="77">
        <f t="shared" si="0"/>
        <v>2485</v>
      </c>
      <c r="X7" s="77">
        <f t="shared" si="0"/>
        <v>4439</v>
      </c>
      <c r="Y7" s="77">
        <f t="shared" si="0"/>
        <v>2401</v>
      </c>
      <c r="Z7" s="77">
        <f t="shared" si="0"/>
        <v>3559</v>
      </c>
      <c r="AA7" s="89">
        <f t="shared" si="0"/>
        <v>2029</v>
      </c>
      <c r="AB7" s="76">
        <f t="shared" si="1"/>
        <v>-0.72402067464635478</v>
      </c>
      <c r="AC7" s="76">
        <f t="shared" si="2"/>
        <v>-0.1835010060362173</v>
      </c>
    </row>
    <row r="8" spans="2:31" s="112" customFormat="1" ht="18" customHeight="1" x14ac:dyDescent="0.2">
      <c r="B8" s="51" t="s">
        <v>44</v>
      </c>
      <c r="C8" s="68" t="s">
        <v>93</v>
      </c>
      <c r="D8" s="49">
        <v>7.2</v>
      </c>
      <c r="E8" s="49">
        <v>7</v>
      </c>
      <c r="F8" s="49">
        <v>6.6</v>
      </c>
      <c r="G8" s="49">
        <v>6.7</v>
      </c>
      <c r="H8" s="49">
        <v>6.4</v>
      </c>
      <c r="I8" s="49">
        <v>6.3</v>
      </c>
      <c r="J8" s="49">
        <v>5.4</v>
      </c>
      <c r="K8" s="49">
        <v>5.8</v>
      </c>
      <c r="L8" s="49">
        <v>6</v>
      </c>
      <c r="M8" s="49">
        <v>5.7</v>
      </c>
      <c r="O8" s="136"/>
      <c r="P8" s="15" t="s">
        <v>8</v>
      </c>
      <c r="Q8" s="114"/>
      <c r="R8" s="78">
        <f t="shared" ref="R8:AA8" ca="1" si="3">D8*OFFSET(T$109,MATCH($AC$1,$Q$109:$Q$110,0)-1,0)</f>
        <v>7.2</v>
      </c>
      <c r="S8" s="78">
        <f t="shared" ca="1" si="3"/>
        <v>7</v>
      </c>
      <c r="T8" s="78">
        <f t="shared" ca="1" si="3"/>
        <v>6.6</v>
      </c>
      <c r="U8" s="78">
        <f t="shared" ca="1" si="3"/>
        <v>6.7</v>
      </c>
      <c r="V8" s="78">
        <f t="shared" ca="1" si="3"/>
        <v>6.4</v>
      </c>
      <c r="W8" s="78">
        <f t="shared" ca="1" si="3"/>
        <v>6.3</v>
      </c>
      <c r="X8" s="78">
        <f t="shared" ca="1" si="3"/>
        <v>5.4</v>
      </c>
      <c r="Y8" s="78">
        <f t="shared" ca="1" si="3"/>
        <v>5.8</v>
      </c>
      <c r="Z8" s="78">
        <f t="shared" ca="1" si="3"/>
        <v>6</v>
      </c>
      <c r="AA8" s="87">
        <f t="shared" ca="1" si="3"/>
        <v>5.7</v>
      </c>
      <c r="AB8" s="76">
        <f t="shared" ca="1" si="1"/>
        <v>-0.20833333333333331</v>
      </c>
      <c r="AC8" s="76">
        <f t="shared" ca="1" si="2"/>
        <v>-9.5238095238095191E-2</v>
      </c>
    </row>
    <row r="9" spans="2:31" s="112" customFormat="1" ht="18" customHeight="1" x14ac:dyDescent="0.2">
      <c r="B9" s="51" t="s">
        <v>9</v>
      </c>
      <c r="C9" s="68" t="s">
        <v>9</v>
      </c>
      <c r="D9" s="48">
        <v>53670</v>
      </c>
      <c r="E9" s="48">
        <v>47495</v>
      </c>
      <c r="F9" s="48">
        <v>44503</v>
      </c>
      <c r="G9" s="48">
        <v>42717</v>
      </c>
      <c r="H9" s="48">
        <v>41098</v>
      </c>
      <c r="I9" s="48">
        <v>43337</v>
      </c>
      <c r="J9" s="48">
        <v>45306</v>
      </c>
      <c r="K9" s="48">
        <v>51258</v>
      </c>
      <c r="L9" s="48">
        <v>42867</v>
      </c>
      <c r="M9" s="48">
        <v>35233</v>
      </c>
      <c r="O9" s="136"/>
      <c r="P9" s="15" t="s">
        <v>9</v>
      </c>
      <c r="Q9" s="114"/>
      <c r="R9" s="77">
        <f t="shared" ref="R9:AA15" si="4">D9</f>
        <v>53670</v>
      </c>
      <c r="S9" s="77">
        <f t="shared" si="4"/>
        <v>47495</v>
      </c>
      <c r="T9" s="77">
        <f t="shared" si="4"/>
        <v>44503</v>
      </c>
      <c r="U9" s="77">
        <f t="shared" si="4"/>
        <v>42717</v>
      </c>
      <c r="V9" s="77">
        <f t="shared" si="4"/>
        <v>41098</v>
      </c>
      <c r="W9" s="77">
        <f t="shared" si="4"/>
        <v>43337</v>
      </c>
      <c r="X9" s="77">
        <f t="shared" si="4"/>
        <v>45306</v>
      </c>
      <c r="Y9" s="77">
        <f t="shared" si="4"/>
        <v>51258</v>
      </c>
      <c r="Z9" s="77">
        <f t="shared" si="4"/>
        <v>42867</v>
      </c>
      <c r="AA9" s="89">
        <f t="shared" si="4"/>
        <v>35233</v>
      </c>
      <c r="AB9" s="76">
        <f t="shared" si="1"/>
        <v>-0.34352524687907582</v>
      </c>
      <c r="AC9" s="76">
        <f t="shared" si="2"/>
        <v>-0.186999561575559</v>
      </c>
    </row>
    <row r="10" spans="2:31" s="112" customFormat="1" ht="18" customHeight="1" x14ac:dyDescent="0.2">
      <c r="B10" s="51" t="s">
        <v>45</v>
      </c>
      <c r="C10" s="68" t="s">
        <v>45</v>
      </c>
      <c r="D10" s="48">
        <v>270</v>
      </c>
      <c r="E10" s="48">
        <v>333</v>
      </c>
      <c r="F10" s="48">
        <v>301</v>
      </c>
      <c r="G10" s="48">
        <v>324</v>
      </c>
      <c r="H10" s="48">
        <v>198</v>
      </c>
      <c r="I10" s="48">
        <v>224</v>
      </c>
      <c r="J10" s="48">
        <v>209</v>
      </c>
      <c r="K10" s="48">
        <v>218</v>
      </c>
      <c r="L10" s="48">
        <v>182</v>
      </c>
      <c r="M10" s="48">
        <v>157</v>
      </c>
      <c r="O10" s="136"/>
      <c r="P10" s="15" t="s">
        <v>10</v>
      </c>
      <c r="Q10" s="115"/>
      <c r="R10" s="82">
        <f t="shared" si="4"/>
        <v>270</v>
      </c>
      <c r="S10" s="82">
        <f t="shared" si="4"/>
        <v>333</v>
      </c>
      <c r="T10" s="82">
        <f t="shared" si="4"/>
        <v>301</v>
      </c>
      <c r="U10" s="82">
        <f t="shared" si="4"/>
        <v>324</v>
      </c>
      <c r="V10" s="82">
        <f t="shared" si="4"/>
        <v>198</v>
      </c>
      <c r="W10" s="82">
        <f t="shared" si="4"/>
        <v>224</v>
      </c>
      <c r="X10" s="82">
        <f t="shared" si="4"/>
        <v>209</v>
      </c>
      <c r="Y10" s="82">
        <f t="shared" si="4"/>
        <v>218</v>
      </c>
      <c r="Z10" s="82">
        <f t="shared" si="4"/>
        <v>182</v>
      </c>
      <c r="AA10" s="88">
        <f t="shared" si="4"/>
        <v>157</v>
      </c>
      <c r="AB10" s="76">
        <f t="shared" si="1"/>
        <v>-0.41851851851851851</v>
      </c>
      <c r="AC10" s="76">
        <f t="shared" si="2"/>
        <v>-0.29910714285714285</v>
      </c>
    </row>
    <row r="11" spans="2:31" s="112" customFormat="1" ht="18" customHeight="1" x14ac:dyDescent="0.2">
      <c r="B11" s="51" t="s">
        <v>46</v>
      </c>
      <c r="C11" s="68" t="s">
        <v>46</v>
      </c>
      <c r="D11" s="49">
        <v>6.8</v>
      </c>
      <c r="E11" s="49">
        <v>6.8</v>
      </c>
      <c r="F11" s="49">
        <v>6.7</v>
      </c>
      <c r="G11" s="49">
        <v>6.7</v>
      </c>
      <c r="H11" s="49">
        <v>6.6</v>
      </c>
      <c r="I11" s="49">
        <v>6.6</v>
      </c>
      <c r="J11" s="49">
        <v>6.7</v>
      </c>
      <c r="K11" s="49">
        <v>6.6</v>
      </c>
      <c r="L11" s="49">
        <v>6.6</v>
      </c>
      <c r="M11" s="49">
        <v>6.6</v>
      </c>
      <c r="O11" s="137" t="s">
        <v>11</v>
      </c>
      <c r="P11" s="19" t="s">
        <v>12</v>
      </c>
      <c r="Q11" s="114"/>
      <c r="R11" s="78">
        <f t="shared" si="4"/>
        <v>6.8</v>
      </c>
      <c r="S11" s="78">
        <f t="shared" si="4"/>
        <v>6.8</v>
      </c>
      <c r="T11" s="78">
        <f t="shared" si="4"/>
        <v>6.7</v>
      </c>
      <c r="U11" s="78">
        <f t="shared" si="4"/>
        <v>6.7</v>
      </c>
      <c r="V11" s="78">
        <f t="shared" si="4"/>
        <v>6.6</v>
      </c>
      <c r="W11" s="78">
        <f t="shared" si="4"/>
        <v>6.6</v>
      </c>
      <c r="X11" s="78">
        <f t="shared" si="4"/>
        <v>6.7</v>
      </c>
      <c r="Y11" s="78">
        <f t="shared" si="4"/>
        <v>6.6</v>
      </c>
      <c r="Z11" s="78">
        <f t="shared" si="4"/>
        <v>6.6</v>
      </c>
      <c r="AA11" s="87">
        <f t="shared" si="4"/>
        <v>6.6</v>
      </c>
      <c r="AB11" s="94">
        <f t="shared" si="1"/>
        <v>-2.941176470588238E-2</v>
      </c>
      <c r="AC11" s="94">
        <f t="shared" si="2"/>
        <v>0</v>
      </c>
    </row>
    <row r="12" spans="2:31" s="112" customFormat="1" ht="18" customHeight="1" x14ac:dyDescent="0.2">
      <c r="B12" s="51" t="s">
        <v>47</v>
      </c>
      <c r="C12" s="68" t="s">
        <v>47</v>
      </c>
      <c r="D12" s="48">
        <v>42</v>
      </c>
      <c r="E12" s="48">
        <v>43</v>
      </c>
      <c r="F12" s="48">
        <v>40</v>
      </c>
      <c r="G12" s="48">
        <v>41</v>
      </c>
      <c r="H12" s="48">
        <v>40</v>
      </c>
      <c r="I12" s="48">
        <v>41</v>
      </c>
      <c r="J12" s="48">
        <v>42</v>
      </c>
      <c r="K12" s="48">
        <v>40</v>
      </c>
      <c r="L12" s="48">
        <v>42</v>
      </c>
      <c r="M12" s="48">
        <v>42</v>
      </c>
      <c r="O12" s="138"/>
      <c r="P12" s="22" t="s">
        <v>4</v>
      </c>
      <c r="Q12" s="114"/>
      <c r="R12" s="77">
        <f t="shared" si="4"/>
        <v>42</v>
      </c>
      <c r="S12" s="77">
        <f t="shared" si="4"/>
        <v>43</v>
      </c>
      <c r="T12" s="77">
        <f t="shared" si="4"/>
        <v>40</v>
      </c>
      <c r="U12" s="77">
        <f t="shared" si="4"/>
        <v>41</v>
      </c>
      <c r="V12" s="77">
        <f t="shared" si="4"/>
        <v>40</v>
      </c>
      <c r="W12" s="77">
        <f t="shared" si="4"/>
        <v>41</v>
      </c>
      <c r="X12" s="77">
        <f t="shared" si="4"/>
        <v>42</v>
      </c>
      <c r="Y12" s="77">
        <f t="shared" si="4"/>
        <v>40</v>
      </c>
      <c r="Z12" s="77">
        <f t="shared" si="4"/>
        <v>42</v>
      </c>
      <c r="AA12" s="89">
        <f t="shared" si="4"/>
        <v>42</v>
      </c>
      <c r="AB12" s="76">
        <f t="shared" si="1"/>
        <v>0</v>
      </c>
      <c r="AC12" s="76">
        <f t="shared" si="2"/>
        <v>2.4390243902439025E-2</v>
      </c>
    </row>
    <row r="13" spans="2:31" s="112" customFormat="1" ht="18" customHeight="1" x14ac:dyDescent="0.2">
      <c r="B13" s="51" t="s">
        <v>48</v>
      </c>
      <c r="C13" s="68" t="s">
        <v>48</v>
      </c>
      <c r="D13" s="48">
        <v>3</v>
      </c>
      <c r="E13" s="48">
        <v>3</v>
      </c>
      <c r="F13" s="48">
        <v>3</v>
      </c>
      <c r="G13" s="48">
        <v>3</v>
      </c>
      <c r="H13" s="48">
        <v>3</v>
      </c>
      <c r="I13" s="48">
        <v>3</v>
      </c>
      <c r="J13" s="48">
        <v>3</v>
      </c>
      <c r="K13" s="48">
        <v>3</v>
      </c>
      <c r="L13" s="48">
        <v>3</v>
      </c>
      <c r="M13" s="48">
        <v>3</v>
      </c>
      <c r="O13" s="138"/>
      <c r="P13" s="22" t="s">
        <v>5</v>
      </c>
      <c r="Q13" s="114"/>
      <c r="R13" s="77">
        <f t="shared" si="4"/>
        <v>3</v>
      </c>
      <c r="S13" s="77">
        <f t="shared" si="4"/>
        <v>3</v>
      </c>
      <c r="T13" s="77">
        <f t="shared" si="4"/>
        <v>3</v>
      </c>
      <c r="U13" s="77">
        <f t="shared" si="4"/>
        <v>3</v>
      </c>
      <c r="V13" s="77">
        <f t="shared" si="4"/>
        <v>3</v>
      </c>
      <c r="W13" s="77">
        <f t="shared" si="4"/>
        <v>3</v>
      </c>
      <c r="X13" s="77">
        <f t="shared" si="4"/>
        <v>3</v>
      </c>
      <c r="Y13" s="77">
        <f t="shared" si="4"/>
        <v>3</v>
      </c>
      <c r="Z13" s="77">
        <f t="shared" si="4"/>
        <v>3</v>
      </c>
      <c r="AA13" s="89">
        <f t="shared" si="4"/>
        <v>3</v>
      </c>
      <c r="AB13" s="76">
        <f t="shared" si="1"/>
        <v>0</v>
      </c>
      <c r="AC13" s="76">
        <f t="shared" si="2"/>
        <v>0</v>
      </c>
    </row>
    <row r="14" spans="2:31" s="112" customFormat="1" ht="18" customHeight="1" x14ac:dyDescent="0.2">
      <c r="B14" s="51" t="s">
        <v>49</v>
      </c>
      <c r="C14" s="68" t="s">
        <v>49</v>
      </c>
      <c r="D14" s="48">
        <v>38</v>
      </c>
      <c r="E14" s="48">
        <v>38</v>
      </c>
      <c r="F14" s="48">
        <v>36</v>
      </c>
      <c r="G14" s="48">
        <v>36</v>
      </c>
      <c r="H14" s="48">
        <v>36</v>
      </c>
      <c r="I14" s="48">
        <v>36</v>
      </c>
      <c r="J14" s="48">
        <v>37</v>
      </c>
      <c r="K14" s="48">
        <v>35</v>
      </c>
      <c r="L14" s="48">
        <v>36</v>
      </c>
      <c r="M14" s="48">
        <v>36</v>
      </c>
      <c r="O14" s="138"/>
      <c r="P14" s="22" t="s">
        <v>6</v>
      </c>
      <c r="Q14" s="114"/>
      <c r="R14" s="77">
        <f t="shared" si="4"/>
        <v>38</v>
      </c>
      <c r="S14" s="77">
        <f t="shared" si="4"/>
        <v>38</v>
      </c>
      <c r="T14" s="77">
        <f t="shared" si="4"/>
        <v>36</v>
      </c>
      <c r="U14" s="77">
        <f t="shared" si="4"/>
        <v>36</v>
      </c>
      <c r="V14" s="77">
        <f t="shared" si="4"/>
        <v>36</v>
      </c>
      <c r="W14" s="77">
        <f t="shared" si="4"/>
        <v>36</v>
      </c>
      <c r="X14" s="77">
        <f t="shared" si="4"/>
        <v>37</v>
      </c>
      <c r="Y14" s="77">
        <f t="shared" si="4"/>
        <v>35</v>
      </c>
      <c r="Z14" s="77">
        <f t="shared" si="4"/>
        <v>36</v>
      </c>
      <c r="AA14" s="89">
        <f t="shared" si="4"/>
        <v>36</v>
      </c>
      <c r="AB14" s="76">
        <f t="shared" si="1"/>
        <v>-5.2631578947368418E-2</v>
      </c>
      <c r="AC14" s="76">
        <f t="shared" si="2"/>
        <v>0</v>
      </c>
    </row>
    <row r="15" spans="2:31" s="112" customFormat="1" ht="18" customHeight="1" x14ac:dyDescent="0.2">
      <c r="B15" s="51" t="s">
        <v>50</v>
      </c>
      <c r="C15" s="68" t="s">
        <v>50</v>
      </c>
      <c r="D15" s="49">
        <v>3.9</v>
      </c>
      <c r="E15" s="49">
        <v>1.6</v>
      </c>
      <c r="F15" s="49">
        <v>3.4</v>
      </c>
      <c r="G15" s="49">
        <v>4.7</v>
      </c>
      <c r="H15" s="49">
        <v>1.9</v>
      </c>
      <c r="I15" s="49">
        <v>1.4</v>
      </c>
      <c r="J15" s="49">
        <v>2.7</v>
      </c>
      <c r="K15" s="49">
        <v>1.4</v>
      </c>
      <c r="L15" s="49">
        <v>2.1</v>
      </c>
      <c r="M15" s="49">
        <v>1.2</v>
      </c>
      <c r="O15" s="138"/>
      <c r="P15" s="22" t="s">
        <v>7</v>
      </c>
      <c r="Q15" s="114"/>
      <c r="R15" s="78">
        <f t="shared" si="4"/>
        <v>3.9</v>
      </c>
      <c r="S15" s="78">
        <f t="shared" si="4"/>
        <v>1.6</v>
      </c>
      <c r="T15" s="78">
        <f t="shared" si="4"/>
        <v>3.4</v>
      </c>
      <c r="U15" s="78">
        <f t="shared" si="4"/>
        <v>4.7</v>
      </c>
      <c r="V15" s="78">
        <f t="shared" si="4"/>
        <v>1.9</v>
      </c>
      <c r="W15" s="78">
        <f t="shared" si="4"/>
        <v>1.4</v>
      </c>
      <c r="X15" s="78">
        <f t="shared" si="4"/>
        <v>2.7</v>
      </c>
      <c r="Y15" s="78">
        <f t="shared" si="4"/>
        <v>1.4</v>
      </c>
      <c r="Z15" s="78">
        <f t="shared" si="4"/>
        <v>2.1</v>
      </c>
      <c r="AA15" s="87">
        <f t="shared" si="4"/>
        <v>1.2</v>
      </c>
      <c r="AB15" s="76">
        <f t="shared" si="1"/>
        <v>-0.6923076923076924</v>
      </c>
      <c r="AC15" s="76">
        <f t="shared" si="2"/>
        <v>-0.14285714285714282</v>
      </c>
    </row>
    <row r="16" spans="2:31" s="112" customFormat="1" ht="18" customHeight="1" x14ac:dyDescent="0.2">
      <c r="B16" s="51" t="s">
        <v>51</v>
      </c>
      <c r="C16" s="68" t="s">
        <v>51</v>
      </c>
      <c r="D16" s="48">
        <v>28</v>
      </c>
      <c r="E16" s="48">
        <v>25</v>
      </c>
      <c r="F16" s="48">
        <v>24</v>
      </c>
      <c r="G16" s="48">
        <v>24</v>
      </c>
      <c r="H16" s="48">
        <v>23</v>
      </c>
      <c r="I16" s="48">
        <v>25</v>
      </c>
      <c r="J16" s="48">
        <v>28</v>
      </c>
      <c r="K16" s="48">
        <v>30</v>
      </c>
      <c r="L16" s="48">
        <v>25</v>
      </c>
      <c r="M16" s="48">
        <v>21</v>
      </c>
      <c r="O16" s="138"/>
      <c r="P16" s="22" t="s">
        <v>13</v>
      </c>
      <c r="Q16" s="114"/>
      <c r="R16" s="78">
        <f t="shared" ref="R16:AA16" ca="1" si="5">D26*OFFSET(T$109,MATCH($AC$1,$Q$109:$Q$110,0)-1,0)</f>
        <v>3.8</v>
      </c>
      <c r="S16" s="78">
        <f t="shared" ca="1" si="5"/>
        <v>3.6</v>
      </c>
      <c r="T16" s="78">
        <f t="shared" ca="1" si="5"/>
        <v>3.6</v>
      </c>
      <c r="U16" s="78">
        <f t="shared" ca="1" si="5"/>
        <v>3.8</v>
      </c>
      <c r="V16" s="78">
        <f t="shared" ca="1" si="5"/>
        <v>3.6</v>
      </c>
      <c r="W16" s="78">
        <f t="shared" ca="1" si="5"/>
        <v>3.7</v>
      </c>
      <c r="X16" s="78">
        <f t="shared" ca="1" si="5"/>
        <v>3.3</v>
      </c>
      <c r="Y16" s="78">
        <f t="shared" ca="1" si="5"/>
        <v>3.4</v>
      </c>
      <c r="Z16" s="78">
        <f t="shared" ca="1" si="5"/>
        <v>3.5</v>
      </c>
      <c r="AA16" s="87">
        <f t="shared" ca="1" si="5"/>
        <v>3.3</v>
      </c>
      <c r="AB16" s="76">
        <f t="shared" ca="1" si="1"/>
        <v>-0.13157894736842105</v>
      </c>
      <c r="AC16" s="76">
        <f t="shared" ca="1" si="2"/>
        <v>-0.1081081081081082</v>
      </c>
    </row>
    <row r="17" spans="2:29" s="112" customFormat="1" ht="18" customHeight="1" x14ac:dyDescent="0.2">
      <c r="B17" s="51" t="s">
        <v>52</v>
      </c>
      <c r="C17" s="68" t="s">
        <v>52</v>
      </c>
      <c r="D17" s="49">
        <v>21.5</v>
      </c>
      <c r="E17" s="49">
        <v>27.1</v>
      </c>
      <c r="F17" s="49">
        <v>38.5</v>
      </c>
      <c r="G17" s="49">
        <v>41.9</v>
      </c>
      <c r="H17" s="49">
        <v>51.1</v>
      </c>
      <c r="I17" s="49">
        <v>46.8</v>
      </c>
      <c r="J17" s="49">
        <v>48.7</v>
      </c>
      <c r="K17" s="49">
        <v>54.6</v>
      </c>
      <c r="L17" s="49">
        <v>51.9</v>
      </c>
      <c r="M17" s="49">
        <v>43.8</v>
      </c>
      <c r="O17" s="138"/>
      <c r="P17" s="22" t="s">
        <v>9</v>
      </c>
      <c r="Q17" s="114"/>
      <c r="R17" s="77">
        <f t="shared" ref="R17:AA19" si="6">D16</f>
        <v>28</v>
      </c>
      <c r="S17" s="77">
        <f t="shared" si="6"/>
        <v>25</v>
      </c>
      <c r="T17" s="77">
        <f t="shared" si="6"/>
        <v>24</v>
      </c>
      <c r="U17" s="77">
        <f t="shared" si="6"/>
        <v>24</v>
      </c>
      <c r="V17" s="77">
        <f t="shared" si="6"/>
        <v>23</v>
      </c>
      <c r="W17" s="77">
        <f t="shared" si="6"/>
        <v>25</v>
      </c>
      <c r="X17" s="77">
        <f t="shared" si="6"/>
        <v>28</v>
      </c>
      <c r="Y17" s="77">
        <f t="shared" si="6"/>
        <v>30</v>
      </c>
      <c r="Z17" s="77">
        <f t="shared" si="6"/>
        <v>25</v>
      </c>
      <c r="AA17" s="89">
        <f t="shared" si="6"/>
        <v>21</v>
      </c>
      <c r="AB17" s="76">
        <f t="shared" si="1"/>
        <v>-0.25</v>
      </c>
      <c r="AC17" s="76">
        <f t="shared" si="2"/>
        <v>-0.16</v>
      </c>
    </row>
    <row r="18" spans="2:29" s="112" customFormat="1" ht="18" customHeight="1" x14ac:dyDescent="0.2">
      <c r="B18" s="51" t="s">
        <v>53</v>
      </c>
      <c r="C18" s="68" t="s">
        <v>53</v>
      </c>
      <c r="D18" s="50">
        <v>0.14000000000000001</v>
      </c>
      <c r="E18" s="50">
        <v>0.06</v>
      </c>
      <c r="F18" s="50">
        <v>0.14000000000000001</v>
      </c>
      <c r="G18" s="50">
        <v>0.19</v>
      </c>
      <c r="H18" s="50">
        <v>0.08</v>
      </c>
      <c r="I18" s="50">
        <v>0.06</v>
      </c>
      <c r="J18" s="50">
        <v>0.1</v>
      </c>
      <c r="K18" s="50">
        <v>0.05</v>
      </c>
      <c r="L18" s="50">
        <v>0.08</v>
      </c>
      <c r="M18" s="50">
        <v>0.06</v>
      </c>
      <c r="O18" s="138"/>
      <c r="P18" s="22" t="s">
        <v>14</v>
      </c>
      <c r="Q18" s="114"/>
      <c r="R18" s="77">
        <f t="shared" si="6"/>
        <v>21.5</v>
      </c>
      <c r="S18" s="77">
        <f t="shared" si="6"/>
        <v>27.1</v>
      </c>
      <c r="T18" s="77">
        <f t="shared" si="6"/>
        <v>38.5</v>
      </c>
      <c r="U18" s="77">
        <f t="shared" si="6"/>
        <v>41.9</v>
      </c>
      <c r="V18" s="77">
        <f t="shared" si="6"/>
        <v>51.1</v>
      </c>
      <c r="W18" s="77">
        <f t="shared" si="6"/>
        <v>46.8</v>
      </c>
      <c r="X18" s="77">
        <f t="shared" si="6"/>
        <v>48.7</v>
      </c>
      <c r="Y18" s="77">
        <f t="shared" si="6"/>
        <v>54.6</v>
      </c>
      <c r="Z18" s="77">
        <f t="shared" si="6"/>
        <v>51.9</v>
      </c>
      <c r="AA18" s="89">
        <f t="shared" si="6"/>
        <v>43.8</v>
      </c>
      <c r="AB18" s="76">
        <f t="shared" si="1"/>
        <v>1.0372093023255813</v>
      </c>
      <c r="AC18" s="76">
        <f t="shared" si="2"/>
        <v>-6.4102564102564111E-2</v>
      </c>
    </row>
    <row r="19" spans="2:29" s="112" customFormat="1" ht="18" customHeight="1" x14ac:dyDescent="0.2">
      <c r="B19" s="51" t="s">
        <v>54</v>
      </c>
      <c r="C19" s="68" t="s">
        <v>54</v>
      </c>
      <c r="D19" s="48">
        <v>977</v>
      </c>
      <c r="E19" s="48">
        <v>2304</v>
      </c>
      <c r="F19" s="48">
        <v>1056</v>
      </c>
      <c r="G19" s="48">
        <v>803</v>
      </c>
      <c r="H19" s="48">
        <v>1921</v>
      </c>
      <c r="I19" s="48">
        <v>2548</v>
      </c>
      <c r="J19" s="48">
        <v>1224</v>
      </c>
      <c r="K19" s="48">
        <v>2430</v>
      </c>
      <c r="L19" s="48">
        <v>1679</v>
      </c>
      <c r="M19" s="48">
        <v>2802</v>
      </c>
      <c r="O19" s="138"/>
      <c r="P19" s="22" t="s">
        <v>15</v>
      </c>
      <c r="Q19" s="114"/>
      <c r="R19" s="81">
        <f t="shared" si="6"/>
        <v>0.14000000000000001</v>
      </c>
      <c r="S19" s="81">
        <f t="shared" si="6"/>
        <v>0.06</v>
      </c>
      <c r="T19" s="81">
        <f t="shared" si="6"/>
        <v>0.14000000000000001</v>
      </c>
      <c r="U19" s="81">
        <f t="shared" si="6"/>
        <v>0.19</v>
      </c>
      <c r="V19" s="81">
        <f t="shared" si="6"/>
        <v>0.08</v>
      </c>
      <c r="W19" s="81">
        <f t="shared" si="6"/>
        <v>0.06</v>
      </c>
      <c r="X19" s="81">
        <f t="shared" si="6"/>
        <v>0.1</v>
      </c>
      <c r="Y19" s="81">
        <f t="shared" si="6"/>
        <v>0.05</v>
      </c>
      <c r="Z19" s="81">
        <f t="shared" si="6"/>
        <v>0.08</v>
      </c>
      <c r="AA19" s="24">
        <f t="shared" si="6"/>
        <v>0.06</v>
      </c>
      <c r="AB19" s="76">
        <f t="shared" si="1"/>
        <v>-0.57142857142857151</v>
      </c>
      <c r="AC19" s="76">
        <f t="shared" si="2"/>
        <v>0</v>
      </c>
    </row>
    <row r="20" spans="2:29" s="112" customFormat="1" ht="18" customHeight="1" x14ac:dyDescent="0.2">
      <c r="B20" s="51" t="s">
        <v>18</v>
      </c>
      <c r="C20" s="68" t="s">
        <v>18</v>
      </c>
      <c r="D20" s="50">
        <v>3.9</v>
      </c>
      <c r="E20" s="50">
        <v>1.77</v>
      </c>
      <c r="F20" s="50">
        <v>4.0599999999999996</v>
      </c>
      <c r="G20" s="50">
        <v>5.56</v>
      </c>
      <c r="H20" s="50">
        <v>2.23</v>
      </c>
      <c r="I20" s="50">
        <v>1.57</v>
      </c>
      <c r="J20" s="50">
        <v>2.4700000000000002</v>
      </c>
      <c r="K20" s="50">
        <v>1.28</v>
      </c>
      <c r="L20" s="50">
        <v>2.29</v>
      </c>
      <c r="M20" s="50">
        <v>1.49</v>
      </c>
      <c r="O20" s="139"/>
      <c r="P20" s="25" t="s">
        <v>16</v>
      </c>
      <c r="Q20" s="115"/>
      <c r="R20" s="82">
        <f t="shared" ref="R20:AA20" ca="1" si="7">D19*OFFSET(T$109,MATCH($AC$1,$Q$109:$Q$110,0)-1,0)</f>
        <v>977</v>
      </c>
      <c r="S20" s="82">
        <f t="shared" ca="1" si="7"/>
        <v>2304</v>
      </c>
      <c r="T20" s="82">
        <f t="shared" ca="1" si="7"/>
        <v>1056</v>
      </c>
      <c r="U20" s="82">
        <f t="shared" ca="1" si="7"/>
        <v>803</v>
      </c>
      <c r="V20" s="82">
        <f t="shared" ca="1" si="7"/>
        <v>1921</v>
      </c>
      <c r="W20" s="82">
        <f t="shared" ca="1" si="7"/>
        <v>2548</v>
      </c>
      <c r="X20" s="82">
        <f t="shared" ca="1" si="7"/>
        <v>1224</v>
      </c>
      <c r="Y20" s="82">
        <f t="shared" ca="1" si="7"/>
        <v>2430</v>
      </c>
      <c r="Z20" s="82">
        <f t="shared" ca="1" si="7"/>
        <v>1679</v>
      </c>
      <c r="AA20" s="88">
        <f t="shared" ca="1" si="7"/>
        <v>2802</v>
      </c>
      <c r="AB20" s="79">
        <f t="shared" ca="1" si="1"/>
        <v>1.8679631525076765</v>
      </c>
      <c r="AC20" s="79">
        <f t="shared" ca="1" si="2"/>
        <v>9.968602825745683E-2</v>
      </c>
    </row>
    <row r="21" spans="2:29" s="112" customFormat="1" ht="18" customHeight="1" x14ac:dyDescent="0.2">
      <c r="B21" s="51" t="s">
        <v>19</v>
      </c>
      <c r="C21" s="68" t="s">
        <v>19</v>
      </c>
      <c r="D21" s="50">
        <v>3.81</v>
      </c>
      <c r="E21" s="50">
        <v>4.08</v>
      </c>
      <c r="F21" s="50">
        <v>4.29</v>
      </c>
      <c r="G21" s="50">
        <v>4.46</v>
      </c>
      <c r="H21" s="50">
        <v>4.29</v>
      </c>
      <c r="I21" s="50">
        <v>3.99</v>
      </c>
      <c r="J21" s="50">
        <v>3.02</v>
      </c>
      <c r="K21" s="50">
        <v>3.1</v>
      </c>
      <c r="L21" s="50">
        <v>3.85</v>
      </c>
      <c r="M21" s="50">
        <v>4.17</v>
      </c>
      <c r="O21" s="140" t="s">
        <v>17</v>
      </c>
      <c r="P21" s="19" t="s">
        <v>18</v>
      </c>
      <c r="Q21" s="114"/>
      <c r="R21" s="83">
        <f t="shared" ref="R21:AA21" si="8">D20</f>
        <v>3.9</v>
      </c>
      <c r="S21" s="83">
        <f t="shared" si="8"/>
        <v>1.77</v>
      </c>
      <c r="T21" s="83">
        <f t="shared" si="8"/>
        <v>4.0599999999999996</v>
      </c>
      <c r="U21" s="83">
        <f t="shared" si="8"/>
        <v>5.56</v>
      </c>
      <c r="V21" s="83">
        <f t="shared" si="8"/>
        <v>2.23</v>
      </c>
      <c r="W21" s="83">
        <f t="shared" si="8"/>
        <v>1.57</v>
      </c>
      <c r="X21" s="83">
        <f t="shared" si="8"/>
        <v>2.4700000000000002</v>
      </c>
      <c r="Y21" s="83">
        <f t="shared" si="8"/>
        <v>1.28</v>
      </c>
      <c r="Z21" s="83">
        <f t="shared" si="8"/>
        <v>2.29</v>
      </c>
      <c r="AA21" s="29">
        <f t="shared" si="8"/>
        <v>1.49</v>
      </c>
      <c r="AB21" s="94">
        <f t="shared" si="1"/>
        <v>-0.61794871794871797</v>
      </c>
      <c r="AC21" s="94">
        <f t="shared" si="2"/>
        <v>-5.0955414012738898E-2</v>
      </c>
    </row>
    <row r="22" spans="2:29" s="112" customFormat="1" ht="18" customHeight="1" x14ac:dyDescent="0.2">
      <c r="B22" s="51" t="s">
        <v>55</v>
      </c>
      <c r="C22" s="68" t="s">
        <v>55</v>
      </c>
      <c r="D22" s="50">
        <v>5.18</v>
      </c>
      <c r="E22" s="50">
        <v>3.22</v>
      </c>
      <c r="F22" s="50">
        <v>4.05</v>
      </c>
      <c r="G22" s="50">
        <v>3.85</v>
      </c>
      <c r="H22" s="50">
        <v>4.37</v>
      </c>
      <c r="I22" s="50">
        <v>4.6399999999999997</v>
      </c>
      <c r="J22" s="50">
        <v>3.55</v>
      </c>
      <c r="K22" s="50">
        <v>3.87</v>
      </c>
      <c r="L22" s="50">
        <v>3.83</v>
      </c>
      <c r="M22" s="50">
        <v>4.26</v>
      </c>
      <c r="O22" s="140"/>
      <c r="P22" s="22" t="s">
        <v>19</v>
      </c>
      <c r="Q22" s="114"/>
      <c r="R22" s="81">
        <f t="shared" ref="R22:R37" ca="1" si="9">D21*OFFSET(T$109,MATCH($AC$1,$Q$109:$Q$110,0)-1,0)</f>
        <v>3.81</v>
      </c>
      <c r="S22" s="81">
        <f t="shared" ref="S22:S37" ca="1" si="10">E21*OFFSET(U$109,MATCH($AC$1,$Q$109:$Q$110,0)-1,0)</f>
        <v>4.08</v>
      </c>
      <c r="T22" s="81">
        <f t="shared" ref="T22:T37" ca="1" si="11">F21*OFFSET(V$109,MATCH($AC$1,$Q$109:$Q$110,0)-1,0)</f>
        <v>4.29</v>
      </c>
      <c r="U22" s="81">
        <f t="shared" ref="U22:U37" ca="1" si="12">G21*OFFSET(W$109,MATCH($AC$1,$Q$109:$Q$110,0)-1,0)</f>
        <v>4.46</v>
      </c>
      <c r="V22" s="81">
        <f t="shared" ref="V22:V37" ca="1" si="13">H21*OFFSET(X$109,MATCH($AC$1,$Q$109:$Q$110,0)-1,0)</f>
        <v>4.29</v>
      </c>
      <c r="W22" s="81">
        <f t="shared" ref="W22:W37" ca="1" si="14">I21*OFFSET(Y$109,MATCH($AC$1,$Q$109:$Q$110,0)-1,0)</f>
        <v>3.99</v>
      </c>
      <c r="X22" s="81">
        <f t="shared" ref="X22:X37" ca="1" si="15">J21*OFFSET(Z$109,MATCH($AC$1,$Q$109:$Q$110,0)-1,0)</f>
        <v>3.02</v>
      </c>
      <c r="Y22" s="81">
        <f t="shared" ref="Y22:Y37" ca="1" si="16">K21*OFFSET(AA$109,MATCH($AC$1,$Q$109:$Q$110,0)-1,0)</f>
        <v>3.1</v>
      </c>
      <c r="Z22" s="81">
        <f t="shared" ref="Z22:Z37" ca="1" si="17">L21*OFFSET(AB$109,MATCH($AC$1,$Q$109:$Q$110,0)-1,0)</f>
        <v>3.85</v>
      </c>
      <c r="AA22" s="24">
        <f t="shared" ref="AA22:AA37" ca="1" si="18">M21*OFFSET(AC$109,MATCH($AC$1,$Q$109:$Q$110,0)-1,0)</f>
        <v>4.17</v>
      </c>
      <c r="AB22" s="76">
        <f t="shared" ca="1" si="1"/>
        <v>9.4488188976377924E-2</v>
      </c>
      <c r="AC22" s="76">
        <f t="shared" ca="1" si="2"/>
        <v>4.5112781954887146E-2</v>
      </c>
    </row>
    <row r="23" spans="2:29" s="112" customFormat="1" ht="18" customHeight="1" x14ac:dyDescent="0.2">
      <c r="B23" s="51" t="s">
        <v>20</v>
      </c>
      <c r="C23" s="68" t="s">
        <v>20</v>
      </c>
      <c r="D23" s="50">
        <v>-0.28000000000000003</v>
      </c>
      <c r="E23" s="50">
        <v>1.21</v>
      </c>
      <c r="F23" s="50">
        <v>0.25</v>
      </c>
      <c r="G23" s="50">
        <v>0.71</v>
      </c>
      <c r="H23" s="50">
        <v>0.78</v>
      </c>
      <c r="I23" s="50">
        <v>-0.1</v>
      </c>
      <c r="J23" s="50">
        <v>0.35</v>
      </c>
      <c r="K23" s="50">
        <v>-0.56999999999999995</v>
      </c>
      <c r="L23" s="50">
        <v>0.62</v>
      </c>
      <c r="M23" s="50">
        <v>0.56999999999999995</v>
      </c>
      <c r="O23" s="140"/>
      <c r="P23" s="22" t="s">
        <v>73</v>
      </c>
      <c r="Q23" s="114"/>
      <c r="R23" s="81">
        <f t="shared" ca="1" si="9"/>
        <v>5.18</v>
      </c>
      <c r="S23" s="81">
        <f t="shared" ca="1" si="10"/>
        <v>3.22</v>
      </c>
      <c r="T23" s="81">
        <f t="shared" ca="1" si="11"/>
        <v>4.05</v>
      </c>
      <c r="U23" s="81">
        <f t="shared" ca="1" si="12"/>
        <v>3.85</v>
      </c>
      <c r="V23" s="81">
        <f t="shared" ca="1" si="13"/>
        <v>4.37</v>
      </c>
      <c r="W23" s="81">
        <f t="shared" ca="1" si="14"/>
        <v>4.6399999999999997</v>
      </c>
      <c r="X23" s="81">
        <f t="shared" ca="1" si="15"/>
        <v>3.55</v>
      </c>
      <c r="Y23" s="81">
        <f t="shared" ca="1" si="16"/>
        <v>3.87</v>
      </c>
      <c r="Z23" s="81">
        <f t="shared" ca="1" si="17"/>
        <v>3.83</v>
      </c>
      <c r="AA23" s="24">
        <f t="shared" ca="1" si="18"/>
        <v>4.26</v>
      </c>
      <c r="AB23" s="76">
        <f t="shared" ca="1" si="1"/>
        <v>-0.17760617760617761</v>
      </c>
      <c r="AC23" s="76">
        <f t="shared" ca="1" si="2"/>
        <v>-8.1896551724137914E-2</v>
      </c>
    </row>
    <row r="24" spans="2:29" s="112" customFormat="1" ht="18" customHeight="1" x14ac:dyDescent="0.2">
      <c r="B24" s="51" t="s">
        <v>56</v>
      </c>
      <c r="C24" s="68" t="s">
        <v>56</v>
      </c>
      <c r="D24" s="49">
        <v>26.6</v>
      </c>
      <c r="E24" s="49">
        <v>21</v>
      </c>
      <c r="F24" s="49">
        <v>22</v>
      </c>
      <c r="G24" s="49">
        <v>20.6</v>
      </c>
      <c r="H24" s="49">
        <v>32.5</v>
      </c>
      <c r="I24" s="49">
        <v>28.3</v>
      </c>
      <c r="J24" s="49">
        <v>26</v>
      </c>
      <c r="K24" s="49">
        <v>26.8</v>
      </c>
      <c r="L24" s="49">
        <v>32.799999999999997</v>
      </c>
      <c r="M24" s="49">
        <v>36.200000000000003</v>
      </c>
      <c r="O24" s="140"/>
      <c r="P24" s="22" t="s">
        <v>20</v>
      </c>
      <c r="Q24" s="114"/>
      <c r="R24" s="81">
        <f t="shared" ca="1" si="9"/>
        <v>-0.28000000000000003</v>
      </c>
      <c r="S24" s="81">
        <f t="shared" ca="1" si="10"/>
        <v>1.21</v>
      </c>
      <c r="T24" s="81">
        <f t="shared" ca="1" si="11"/>
        <v>0.25</v>
      </c>
      <c r="U24" s="81">
        <f t="shared" ca="1" si="12"/>
        <v>0.71</v>
      </c>
      <c r="V24" s="81">
        <f t="shared" ca="1" si="13"/>
        <v>0.78</v>
      </c>
      <c r="W24" s="81">
        <f t="shared" ca="1" si="14"/>
        <v>-0.1</v>
      </c>
      <c r="X24" s="81">
        <f t="shared" ca="1" si="15"/>
        <v>0.35</v>
      </c>
      <c r="Y24" s="81">
        <f t="shared" ca="1" si="16"/>
        <v>-0.56999999999999995</v>
      </c>
      <c r="Z24" s="81">
        <f t="shared" ca="1" si="17"/>
        <v>0.62</v>
      </c>
      <c r="AA24" s="24">
        <f t="shared" ca="1" si="18"/>
        <v>0.56999999999999995</v>
      </c>
      <c r="AB24" s="76" t="str">
        <f t="shared" ca="1" si="1"/>
        <v>na</v>
      </c>
      <c r="AC24" s="76" t="str">
        <f t="shared" ca="1" si="2"/>
        <v>na</v>
      </c>
    </row>
    <row r="25" spans="2:29" s="112" customFormat="1" ht="18" customHeight="1" x14ac:dyDescent="0.2">
      <c r="B25" s="51" t="s">
        <v>22</v>
      </c>
      <c r="C25" s="68" t="s">
        <v>22</v>
      </c>
      <c r="D25" s="49">
        <v>-2</v>
      </c>
      <c r="E25" s="49">
        <v>6.2</v>
      </c>
      <c r="F25" s="49">
        <v>1.3</v>
      </c>
      <c r="G25" s="49">
        <v>3.3</v>
      </c>
      <c r="H25" s="49">
        <v>5.9</v>
      </c>
      <c r="I25" s="49">
        <v>-0.7</v>
      </c>
      <c r="J25" s="49">
        <v>3</v>
      </c>
      <c r="K25" s="49">
        <v>-4.9000000000000004</v>
      </c>
      <c r="L25" s="49">
        <v>5.3</v>
      </c>
      <c r="M25" s="49">
        <v>5</v>
      </c>
      <c r="O25" s="140"/>
      <c r="P25" s="22" t="s">
        <v>21</v>
      </c>
      <c r="Q25" s="114"/>
      <c r="R25" s="78">
        <f t="shared" ca="1" si="9"/>
        <v>26.6</v>
      </c>
      <c r="S25" s="78">
        <f t="shared" ca="1" si="10"/>
        <v>21</v>
      </c>
      <c r="T25" s="78">
        <f t="shared" ca="1" si="11"/>
        <v>22</v>
      </c>
      <c r="U25" s="78">
        <f t="shared" ca="1" si="12"/>
        <v>20.6</v>
      </c>
      <c r="V25" s="78">
        <f t="shared" ca="1" si="13"/>
        <v>32.5</v>
      </c>
      <c r="W25" s="78">
        <f t="shared" ca="1" si="14"/>
        <v>28.3</v>
      </c>
      <c r="X25" s="78">
        <f t="shared" ca="1" si="15"/>
        <v>26</v>
      </c>
      <c r="Y25" s="78">
        <f t="shared" ca="1" si="16"/>
        <v>26.8</v>
      </c>
      <c r="Z25" s="78">
        <f t="shared" ca="1" si="17"/>
        <v>32.799999999999997</v>
      </c>
      <c r="AA25" s="87">
        <f t="shared" ca="1" si="18"/>
        <v>36.200000000000003</v>
      </c>
      <c r="AB25" s="76">
        <f t="shared" ca="1" si="1"/>
        <v>0.36090225563909778</v>
      </c>
      <c r="AC25" s="76">
        <f t="shared" ca="1" si="2"/>
        <v>0.27915194346289757</v>
      </c>
    </row>
    <row r="26" spans="2:29" s="112" customFormat="1" ht="18" customHeight="1" x14ac:dyDescent="0.2">
      <c r="B26" s="51" t="s">
        <v>57</v>
      </c>
      <c r="C26" s="68" t="s">
        <v>57</v>
      </c>
      <c r="D26" s="49">
        <v>3.8</v>
      </c>
      <c r="E26" s="49">
        <v>3.6</v>
      </c>
      <c r="F26" s="49">
        <v>3.6</v>
      </c>
      <c r="G26" s="49">
        <v>3.8</v>
      </c>
      <c r="H26" s="49">
        <v>3.6</v>
      </c>
      <c r="I26" s="49">
        <v>3.7</v>
      </c>
      <c r="J26" s="49">
        <v>3.3</v>
      </c>
      <c r="K26" s="49">
        <v>3.4</v>
      </c>
      <c r="L26" s="49">
        <v>3.5</v>
      </c>
      <c r="M26" s="49">
        <v>3.3</v>
      </c>
      <c r="O26" s="141"/>
      <c r="P26" s="22" t="s">
        <v>22</v>
      </c>
      <c r="Q26" s="115"/>
      <c r="R26" s="81">
        <f t="shared" ca="1" si="9"/>
        <v>-2</v>
      </c>
      <c r="S26" s="81">
        <f t="shared" ca="1" si="10"/>
        <v>6.2</v>
      </c>
      <c r="T26" s="81">
        <f t="shared" ca="1" si="11"/>
        <v>1.3</v>
      </c>
      <c r="U26" s="81">
        <f t="shared" ca="1" si="12"/>
        <v>3.3</v>
      </c>
      <c r="V26" s="81">
        <f t="shared" ca="1" si="13"/>
        <v>5.9</v>
      </c>
      <c r="W26" s="81">
        <f t="shared" ca="1" si="14"/>
        <v>-0.7</v>
      </c>
      <c r="X26" s="81">
        <f t="shared" ca="1" si="15"/>
        <v>3</v>
      </c>
      <c r="Y26" s="81">
        <f t="shared" ca="1" si="16"/>
        <v>-4.9000000000000004</v>
      </c>
      <c r="Z26" s="81">
        <f t="shared" ca="1" si="17"/>
        <v>5.3</v>
      </c>
      <c r="AA26" s="24">
        <f t="shared" ca="1" si="18"/>
        <v>5</v>
      </c>
      <c r="AB26" s="79" t="str">
        <f t="shared" ca="1" si="1"/>
        <v>na</v>
      </c>
      <c r="AC26" s="79" t="str">
        <f t="shared" ca="1" si="2"/>
        <v>na</v>
      </c>
    </row>
    <row r="27" spans="2:29" s="112" customFormat="1" ht="18" customHeight="1" x14ac:dyDescent="0.2">
      <c r="B27" s="51" t="s">
        <v>58</v>
      </c>
      <c r="C27" s="68" t="s">
        <v>58</v>
      </c>
      <c r="D27" s="49">
        <v>1.1000000000000001</v>
      </c>
      <c r="E27" s="49">
        <v>0.3</v>
      </c>
      <c r="F27" s="49">
        <v>0</v>
      </c>
      <c r="G27" s="49">
        <v>0.1</v>
      </c>
      <c r="H27" s="49">
        <v>0.7</v>
      </c>
      <c r="I27" s="49">
        <v>0.5</v>
      </c>
      <c r="J27" s="49">
        <v>1</v>
      </c>
      <c r="K27" s="49">
        <v>0.2</v>
      </c>
      <c r="L27" s="49">
        <v>0.5</v>
      </c>
      <c r="M27" s="49">
        <v>0.5</v>
      </c>
      <c r="O27" s="142" t="s">
        <v>23</v>
      </c>
      <c r="P27" s="19" t="s">
        <v>13</v>
      </c>
      <c r="Q27" s="114"/>
      <c r="R27" s="80">
        <f t="shared" ca="1" si="9"/>
        <v>3.8</v>
      </c>
      <c r="S27" s="80">
        <f t="shared" ca="1" si="10"/>
        <v>3.6</v>
      </c>
      <c r="T27" s="80">
        <f t="shared" ca="1" si="11"/>
        <v>3.6</v>
      </c>
      <c r="U27" s="80">
        <f t="shared" ca="1" si="12"/>
        <v>3.8</v>
      </c>
      <c r="V27" s="80">
        <f t="shared" ca="1" si="13"/>
        <v>3.6</v>
      </c>
      <c r="W27" s="80">
        <f t="shared" ca="1" si="14"/>
        <v>3.7</v>
      </c>
      <c r="X27" s="80">
        <f t="shared" ca="1" si="15"/>
        <v>3.3</v>
      </c>
      <c r="Y27" s="80">
        <f t="shared" ca="1" si="16"/>
        <v>3.4</v>
      </c>
      <c r="Z27" s="80">
        <f t="shared" ca="1" si="17"/>
        <v>3.5</v>
      </c>
      <c r="AA27" s="21">
        <f t="shared" ca="1" si="18"/>
        <v>3.3</v>
      </c>
      <c r="AB27" s="76">
        <f t="shared" ca="1" si="1"/>
        <v>-0.13157894736842105</v>
      </c>
      <c r="AC27" s="76">
        <f t="shared" ca="1" si="2"/>
        <v>-0.1081081081081082</v>
      </c>
    </row>
    <row r="28" spans="2:29" s="112" customFormat="1" ht="18" customHeight="1" x14ac:dyDescent="0.2">
      <c r="B28" s="51" t="s">
        <v>59</v>
      </c>
      <c r="C28" s="68" t="s">
        <v>59</v>
      </c>
      <c r="D28" s="49">
        <v>4.9000000000000004</v>
      </c>
      <c r="E28" s="49">
        <v>4</v>
      </c>
      <c r="F28" s="49">
        <v>3.6</v>
      </c>
      <c r="G28" s="49">
        <v>3.9</v>
      </c>
      <c r="H28" s="49">
        <v>4.4000000000000004</v>
      </c>
      <c r="I28" s="49">
        <v>4.2</v>
      </c>
      <c r="J28" s="49">
        <v>4.3</v>
      </c>
      <c r="K28" s="49">
        <v>3.6</v>
      </c>
      <c r="L28" s="49">
        <v>4</v>
      </c>
      <c r="M28" s="49">
        <v>3.9</v>
      </c>
      <c r="O28" s="143"/>
      <c r="P28" s="22" t="s">
        <v>24</v>
      </c>
      <c r="Q28" s="114"/>
      <c r="R28" s="78">
        <f t="shared" ca="1" si="9"/>
        <v>1.1000000000000001</v>
      </c>
      <c r="S28" s="78">
        <f t="shared" ca="1" si="10"/>
        <v>0.3</v>
      </c>
      <c r="T28" s="78">
        <f t="shared" ca="1" si="11"/>
        <v>0</v>
      </c>
      <c r="U28" s="78">
        <f t="shared" ca="1" si="12"/>
        <v>0.1</v>
      </c>
      <c r="V28" s="78">
        <f t="shared" ca="1" si="13"/>
        <v>0.7</v>
      </c>
      <c r="W28" s="78">
        <f t="shared" ca="1" si="14"/>
        <v>0.5</v>
      </c>
      <c r="X28" s="78">
        <f t="shared" ca="1" si="15"/>
        <v>1</v>
      </c>
      <c r="Y28" s="78">
        <f t="shared" ca="1" si="16"/>
        <v>0.2</v>
      </c>
      <c r="Z28" s="78">
        <f t="shared" ca="1" si="17"/>
        <v>0.5</v>
      </c>
      <c r="AA28" s="87">
        <f t="shared" ca="1" si="18"/>
        <v>0.5</v>
      </c>
      <c r="AB28" s="76">
        <f t="shared" ca="1" si="1"/>
        <v>-0.54545454545454553</v>
      </c>
      <c r="AC28" s="76">
        <f t="shared" ca="1" si="2"/>
        <v>0</v>
      </c>
    </row>
    <row r="29" spans="2:29" s="112" customFormat="1" ht="18" customHeight="1" x14ac:dyDescent="0.2">
      <c r="B29" s="51" t="s">
        <v>60</v>
      </c>
      <c r="C29" s="68" t="s">
        <v>60</v>
      </c>
      <c r="D29" s="49">
        <v>1</v>
      </c>
      <c r="E29" s="49">
        <v>0.6</v>
      </c>
      <c r="F29" s="49">
        <v>0.7</v>
      </c>
      <c r="G29" s="49">
        <v>0.9</v>
      </c>
      <c r="H29" s="49">
        <v>0.9</v>
      </c>
      <c r="I29" s="49">
        <v>1</v>
      </c>
      <c r="J29" s="49">
        <v>1.1000000000000001</v>
      </c>
      <c r="K29" s="49">
        <v>0.7</v>
      </c>
      <c r="L29" s="49">
        <v>0.6</v>
      </c>
      <c r="M29" s="49">
        <v>0.6</v>
      </c>
      <c r="O29" s="143"/>
      <c r="P29" s="30" t="s">
        <v>25</v>
      </c>
      <c r="Q29" s="114"/>
      <c r="R29" s="84">
        <f t="shared" ca="1" si="9"/>
        <v>4.9000000000000004</v>
      </c>
      <c r="S29" s="84">
        <f t="shared" ca="1" si="10"/>
        <v>4</v>
      </c>
      <c r="T29" s="84">
        <f t="shared" ca="1" si="11"/>
        <v>3.6</v>
      </c>
      <c r="U29" s="84">
        <f t="shared" ca="1" si="12"/>
        <v>3.9</v>
      </c>
      <c r="V29" s="84">
        <f t="shared" ca="1" si="13"/>
        <v>4.4000000000000004</v>
      </c>
      <c r="W29" s="84">
        <f t="shared" ca="1" si="14"/>
        <v>4.2</v>
      </c>
      <c r="X29" s="84">
        <f t="shared" ca="1" si="15"/>
        <v>4.3</v>
      </c>
      <c r="Y29" s="84">
        <f t="shared" ca="1" si="16"/>
        <v>3.6</v>
      </c>
      <c r="Z29" s="84">
        <f t="shared" ca="1" si="17"/>
        <v>4</v>
      </c>
      <c r="AA29" s="32">
        <f t="shared" ca="1" si="18"/>
        <v>3.9</v>
      </c>
      <c r="AB29" s="33">
        <f t="shared" ca="1" si="1"/>
        <v>-0.20408163265306131</v>
      </c>
      <c r="AC29" s="33">
        <f t="shared" ca="1" si="2"/>
        <v>-7.1428571428571494E-2</v>
      </c>
    </row>
    <row r="30" spans="2:29" s="112" customFormat="1" ht="18" customHeight="1" x14ac:dyDescent="0.2">
      <c r="B30" s="51" t="s">
        <v>61</v>
      </c>
      <c r="C30" s="68" t="s">
        <v>61</v>
      </c>
      <c r="D30" s="49">
        <v>1.8</v>
      </c>
      <c r="E30" s="49">
        <v>0.9</v>
      </c>
      <c r="F30" s="49">
        <v>0.9</v>
      </c>
      <c r="G30" s="49">
        <v>0.5</v>
      </c>
      <c r="H30" s="49">
        <v>1</v>
      </c>
      <c r="I30" s="49">
        <v>1.1000000000000001</v>
      </c>
      <c r="J30" s="49">
        <v>0.8</v>
      </c>
      <c r="K30" s="49">
        <v>1.3</v>
      </c>
      <c r="L30" s="49">
        <v>1.3</v>
      </c>
      <c r="M30" s="49">
        <v>1.2</v>
      </c>
      <c r="O30" s="143"/>
      <c r="P30" s="22" t="s">
        <v>26</v>
      </c>
      <c r="Q30" s="114"/>
      <c r="R30" s="78">
        <f t="shared" ca="1" si="9"/>
        <v>1</v>
      </c>
      <c r="S30" s="78">
        <f t="shared" ca="1" si="10"/>
        <v>0.6</v>
      </c>
      <c r="T30" s="78">
        <f t="shared" ca="1" si="11"/>
        <v>0.7</v>
      </c>
      <c r="U30" s="78">
        <f t="shared" ca="1" si="12"/>
        <v>0.9</v>
      </c>
      <c r="V30" s="78">
        <f t="shared" ca="1" si="13"/>
        <v>0.9</v>
      </c>
      <c r="W30" s="78">
        <f t="shared" ca="1" si="14"/>
        <v>1</v>
      </c>
      <c r="X30" s="78">
        <f t="shared" ca="1" si="15"/>
        <v>1.1000000000000001</v>
      </c>
      <c r="Y30" s="78">
        <f t="shared" ca="1" si="16"/>
        <v>0.7</v>
      </c>
      <c r="Z30" s="78">
        <f t="shared" ca="1" si="17"/>
        <v>0.6</v>
      </c>
      <c r="AA30" s="87">
        <f t="shared" ca="1" si="18"/>
        <v>0.6</v>
      </c>
      <c r="AB30" s="76">
        <f t="shared" ca="1" si="1"/>
        <v>-0.4</v>
      </c>
      <c r="AC30" s="76">
        <f t="shared" ca="1" si="2"/>
        <v>-0.4</v>
      </c>
    </row>
    <row r="31" spans="2:29" s="112" customFormat="1" ht="18" customHeight="1" x14ac:dyDescent="0.2">
      <c r="B31" s="51" t="s">
        <v>62</v>
      </c>
      <c r="C31" s="68" t="s">
        <v>62</v>
      </c>
      <c r="D31" s="49">
        <v>0.8</v>
      </c>
      <c r="E31" s="49">
        <v>0.5</v>
      </c>
      <c r="F31" s="49">
        <v>0.6</v>
      </c>
      <c r="G31" s="49">
        <v>0.5</v>
      </c>
      <c r="H31" s="49">
        <v>0.6</v>
      </c>
      <c r="I31" s="49">
        <v>0.9</v>
      </c>
      <c r="J31" s="49">
        <v>0.9</v>
      </c>
      <c r="K31" s="49">
        <v>0.9</v>
      </c>
      <c r="L31" s="49">
        <v>0.7</v>
      </c>
      <c r="M31" s="49">
        <v>0.6</v>
      </c>
      <c r="O31" s="143"/>
      <c r="P31" s="22" t="s">
        <v>27</v>
      </c>
      <c r="Q31" s="114"/>
      <c r="R31" s="78">
        <f t="shared" ca="1" si="9"/>
        <v>1.8</v>
      </c>
      <c r="S31" s="78">
        <f t="shared" ca="1" si="10"/>
        <v>0.9</v>
      </c>
      <c r="T31" s="78">
        <f t="shared" ca="1" si="11"/>
        <v>0.9</v>
      </c>
      <c r="U31" s="78">
        <f t="shared" ca="1" si="12"/>
        <v>0.5</v>
      </c>
      <c r="V31" s="78">
        <f t="shared" ca="1" si="13"/>
        <v>1</v>
      </c>
      <c r="W31" s="78">
        <f t="shared" ca="1" si="14"/>
        <v>1.1000000000000001</v>
      </c>
      <c r="X31" s="78">
        <f t="shared" ca="1" si="15"/>
        <v>0.8</v>
      </c>
      <c r="Y31" s="78">
        <f t="shared" ca="1" si="16"/>
        <v>1.3</v>
      </c>
      <c r="Z31" s="78">
        <f t="shared" ca="1" si="17"/>
        <v>1.3</v>
      </c>
      <c r="AA31" s="87">
        <f t="shared" ca="1" si="18"/>
        <v>1.2</v>
      </c>
      <c r="AB31" s="76">
        <f t="shared" ca="1" si="1"/>
        <v>-0.33333333333333337</v>
      </c>
      <c r="AC31" s="76">
        <f t="shared" ca="1" si="2"/>
        <v>9.0909090909090787E-2</v>
      </c>
    </row>
    <row r="32" spans="2:29" s="112" customFormat="1" ht="18" customHeight="1" x14ac:dyDescent="0.2">
      <c r="B32" s="51" t="s">
        <v>63</v>
      </c>
      <c r="C32" s="68" t="s">
        <v>63</v>
      </c>
      <c r="D32" s="49">
        <v>3.7</v>
      </c>
      <c r="E32" s="49">
        <v>2.1</v>
      </c>
      <c r="F32" s="49">
        <v>2.2000000000000002</v>
      </c>
      <c r="G32" s="49">
        <v>2</v>
      </c>
      <c r="H32" s="49">
        <v>2.5</v>
      </c>
      <c r="I32" s="49">
        <v>3</v>
      </c>
      <c r="J32" s="49">
        <v>2.8</v>
      </c>
      <c r="K32" s="49">
        <v>2.8</v>
      </c>
      <c r="L32" s="49">
        <v>2.5</v>
      </c>
      <c r="M32" s="49">
        <v>2.5</v>
      </c>
      <c r="O32" s="143"/>
      <c r="P32" s="22" t="s">
        <v>28</v>
      </c>
      <c r="Q32" s="114"/>
      <c r="R32" s="78">
        <f t="shared" ca="1" si="9"/>
        <v>0.8</v>
      </c>
      <c r="S32" s="78">
        <f t="shared" ca="1" si="10"/>
        <v>0.5</v>
      </c>
      <c r="T32" s="78">
        <f t="shared" ca="1" si="11"/>
        <v>0.6</v>
      </c>
      <c r="U32" s="78">
        <f t="shared" ca="1" si="12"/>
        <v>0.5</v>
      </c>
      <c r="V32" s="78">
        <f t="shared" ca="1" si="13"/>
        <v>0.6</v>
      </c>
      <c r="W32" s="78">
        <f t="shared" ca="1" si="14"/>
        <v>0.9</v>
      </c>
      <c r="X32" s="78">
        <f t="shared" ca="1" si="15"/>
        <v>0.9</v>
      </c>
      <c r="Y32" s="78">
        <f t="shared" ca="1" si="16"/>
        <v>0.9</v>
      </c>
      <c r="Z32" s="78">
        <f t="shared" ca="1" si="17"/>
        <v>0.7</v>
      </c>
      <c r="AA32" s="87">
        <f t="shared" ca="1" si="18"/>
        <v>0.6</v>
      </c>
      <c r="AB32" s="76">
        <f t="shared" ca="1" si="1"/>
        <v>-0.25000000000000006</v>
      </c>
      <c r="AC32" s="76">
        <f t="shared" ca="1" si="2"/>
        <v>-0.33333333333333337</v>
      </c>
    </row>
    <row r="33" spans="2:29" s="112" customFormat="1" ht="18" customHeight="1" x14ac:dyDescent="0.2">
      <c r="B33" s="51" t="s">
        <v>64</v>
      </c>
      <c r="C33" s="68" t="s">
        <v>64</v>
      </c>
      <c r="D33" s="49">
        <v>1.5</v>
      </c>
      <c r="E33" s="49">
        <v>0.8</v>
      </c>
      <c r="F33" s="49">
        <v>1.2</v>
      </c>
      <c r="G33" s="49">
        <v>1.3</v>
      </c>
      <c r="H33" s="49">
        <v>1.2</v>
      </c>
      <c r="I33" s="49">
        <v>1.3</v>
      </c>
      <c r="J33" s="49">
        <v>1.1000000000000001</v>
      </c>
      <c r="K33" s="49">
        <v>1.4</v>
      </c>
      <c r="L33" s="49">
        <v>0.9</v>
      </c>
      <c r="M33" s="49">
        <v>0.9</v>
      </c>
      <c r="O33" s="143"/>
      <c r="P33" s="22" t="s">
        <v>29</v>
      </c>
      <c r="Q33" s="114"/>
      <c r="R33" s="78">
        <f t="shared" ca="1" si="9"/>
        <v>3.7</v>
      </c>
      <c r="S33" s="78">
        <f t="shared" ca="1" si="10"/>
        <v>2.1</v>
      </c>
      <c r="T33" s="78">
        <f t="shared" ca="1" si="11"/>
        <v>2.2000000000000002</v>
      </c>
      <c r="U33" s="78">
        <f t="shared" ca="1" si="12"/>
        <v>2</v>
      </c>
      <c r="V33" s="78">
        <f t="shared" ca="1" si="13"/>
        <v>2.5</v>
      </c>
      <c r="W33" s="78">
        <f t="shared" ca="1" si="14"/>
        <v>3</v>
      </c>
      <c r="X33" s="78">
        <f t="shared" ca="1" si="15"/>
        <v>2.8</v>
      </c>
      <c r="Y33" s="78">
        <f t="shared" ca="1" si="16"/>
        <v>2.8</v>
      </c>
      <c r="Z33" s="78">
        <f t="shared" ca="1" si="17"/>
        <v>2.5</v>
      </c>
      <c r="AA33" s="87">
        <f t="shared" ca="1" si="18"/>
        <v>2.5</v>
      </c>
      <c r="AB33" s="76">
        <f t="shared" ca="1" si="1"/>
        <v>-0.32432432432432434</v>
      </c>
      <c r="AC33" s="76">
        <f t="shared" ca="1" si="2"/>
        <v>-0.16666666666666666</v>
      </c>
    </row>
    <row r="34" spans="2:29" s="112" customFormat="1" ht="18" customHeight="1" x14ac:dyDescent="0.2">
      <c r="B34" s="51" t="s">
        <v>65</v>
      </c>
      <c r="C34" s="68" t="s">
        <v>65</v>
      </c>
      <c r="D34" s="49">
        <v>5.2</v>
      </c>
      <c r="E34" s="49">
        <v>2.9</v>
      </c>
      <c r="F34" s="49">
        <v>3.4</v>
      </c>
      <c r="G34" s="49">
        <v>3.3</v>
      </c>
      <c r="H34" s="49">
        <v>3.7</v>
      </c>
      <c r="I34" s="49">
        <v>4.3</v>
      </c>
      <c r="J34" s="49">
        <v>3.9</v>
      </c>
      <c r="K34" s="49">
        <v>4.2</v>
      </c>
      <c r="L34" s="49">
        <v>3.5</v>
      </c>
      <c r="M34" s="49">
        <v>3.4</v>
      </c>
      <c r="O34" s="143"/>
      <c r="P34" s="22" t="s">
        <v>30</v>
      </c>
      <c r="Q34" s="114"/>
      <c r="R34" s="78">
        <f t="shared" ca="1" si="9"/>
        <v>1.5</v>
      </c>
      <c r="S34" s="78">
        <f t="shared" ca="1" si="10"/>
        <v>0.8</v>
      </c>
      <c r="T34" s="78">
        <f t="shared" ca="1" si="11"/>
        <v>1.2</v>
      </c>
      <c r="U34" s="78">
        <f t="shared" ca="1" si="12"/>
        <v>1.3</v>
      </c>
      <c r="V34" s="78">
        <f t="shared" ca="1" si="13"/>
        <v>1.2</v>
      </c>
      <c r="W34" s="78">
        <f t="shared" ca="1" si="14"/>
        <v>1.3</v>
      </c>
      <c r="X34" s="78">
        <f t="shared" ca="1" si="15"/>
        <v>1.1000000000000001</v>
      </c>
      <c r="Y34" s="78">
        <f t="shared" ca="1" si="16"/>
        <v>1.4</v>
      </c>
      <c r="Z34" s="78">
        <f t="shared" ca="1" si="17"/>
        <v>0.9</v>
      </c>
      <c r="AA34" s="87">
        <f t="shared" ca="1" si="18"/>
        <v>0.9</v>
      </c>
      <c r="AB34" s="76">
        <f t="shared" ca="1" si="1"/>
        <v>-0.39999999999999997</v>
      </c>
      <c r="AC34" s="76">
        <f t="shared" ca="1" si="2"/>
        <v>-0.30769230769230771</v>
      </c>
    </row>
    <row r="35" spans="2:29" s="112" customFormat="1" ht="18" customHeight="1" x14ac:dyDescent="0.2">
      <c r="B35" s="51" t="s">
        <v>66</v>
      </c>
      <c r="C35" s="68" t="s">
        <v>66</v>
      </c>
      <c r="D35" s="49">
        <v>1.5</v>
      </c>
      <c r="E35" s="49">
        <v>2</v>
      </c>
      <c r="F35" s="49">
        <v>1.1000000000000001</v>
      </c>
      <c r="G35" s="49">
        <v>1.1000000000000001</v>
      </c>
      <c r="H35" s="49">
        <v>1.6</v>
      </c>
      <c r="I35" s="49">
        <v>1</v>
      </c>
      <c r="J35" s="49">
        <v>1.2</v>
      </c>
      <c r="K35" s="49">
        <v>0.7</v>
      </c>
      <c r="L35" s="49">
        <v>1.9</v>
      </c>
      <c r="M35" s="49">
        <v>1.7</v>
      </c>
      <c r="O35" s="143"/>
      <c r="P35" s="22" t="s">
        <v>31</v>
      </c>
      <c r="Q35" s="114"/>
      <c r="R35" s="78">
        <f t="shared" ca="1" si="9"/>
        <v>5.2</v>
      </c>
      <c r="S35" s="78">
        <f t="shared" ca="1" si="10"/>
        <v>2.9</v>
      </c>
      <c r="T35" s="78">
        <f t="shared" ca="1" si="11"/>
        <v>3.4</v>
      </c>
      <c r="U35" s="78">
        <f t="shared" ca="1" si="12"/>
        <v>3.3</v>
      </c>
      <c r="V35" s="78">
        <f t="shared" ca="1" si="13"/>
        <v>3.7</v>
      </c>
      <c r="W35" s="78">
        <f t="shared" ca="1" si="14"/>
        <v>4.3</v>
      </c>
      <c r="X35" s="78">
        <f t="shared" ca="1" si="15"/>
        <v>3.9</v>
      </c>
      <c r="Y35" s="78">
        <f t="shared" ca="1" si="16"/>
        <v>4.2</v>
      </c>
      <c r="Z35" s="78">
        <f t="shared" ca="1" si="17"/>
        <v>3.5</v>
      </c>
      <c r="AA35" s="87">
        <f t="shared" ca="1" si="18"/>
        <v>3.4</v>
      </c>
      <c r="AB35" s="76">
        <f t="shared" ca="1" si="1"/>
        <v>-0.3461538461538462</v>
      </c>
      <c r="AC35" s="76">
        <f t="shared" ca="1" si="2"/>
        <v>-0.20930232558139533</v>
      </c>
    </row>
    <row r="36" spans="2:29" s="112" customFormat="1" ht="18" customHeight="1" x14ac:dyDescent="0.2">
      <c r="B36" s="51" t="s">
        <v>72</v>
      </c>
      <c r="C36" s="68" t="s">
        <v>72</v>
      </c>
      <c r="D36" s="49">
        <v>-0.3</v>
      </c>
      <c r="E36" s="49">
        <v>1.1000000000000001</v>
      </c>
      <c r="F36" s="49">
        <v>0.2</v>
      </c>
      <c r="G36" s="49">
        <v>0.6</v>
      </c>
      <c r="H36" s="49">
        <v>0.7</v>
      </c>
      <c r="I36" s="49">
        <v>-0.1</v>
      </c>
      <c r="J36" s="49">
        <v>0.4</v>
      </c>
      <c r="K36" s="49">
        <v>-0.6</v>
      </c>
      <c r="L36" s="49">
        <v>0.6</v>
      </c>
      <c r="M36" s="49">
        <v>0.5</v>
      </c>
      <c r="O36" s="143"/>
      <c r="P36" s="30" t="s">
        <v>32</v>
      </c>
      <c r="Q36" s="114"/>
      <c r="R36" s="84">
        <f t="shared" ca="1" si="9"/>
        <v>1.5</v>
      </c>
      <c r="S36" s="84">
        <f t="shared" ca="1" si="10"/>
        <v>2</v>
      </c>
      <c r="T36" s="84">
        <f t="shared" ca="1" si="11"/>
        <v>1.1000000000000001</v>
      </c>
      <c r="U36" s="84">
        <f t="shared" ca="1" si="12"/>
        <v>1.1000000000000001</v>
      </c>
      <c r="V36" s="84">
        <f t="shared" ca="1" si="13"/>
        <v>1.6</v>
      </c>
      <c r="W36" s="84">
        <f t="shared" ca="1" si="14"/>
        <v>1</v>
      </c>
      <c r="X36" s="84">
        <f t="shared" ca="1" si="15"/>
        <v>1.2</v>
      </c>
      <c r="Y36" s="84">
        <f t="shared" ca="1" si="16"/>
        <v>0.7</v>
      </c>
      <c r="Z36" s="84">
        <f t="shared" ca="1" si="17"/>
        <v>1.9</v>
      </c>
      <c r="AA36" s="32">
        <f t="shared" ca="1" si="18"/>
        <v>1.7</v>
      </c>
      <c r="AB36" s="33">
        <f t="shared" ca="1" si="1"/>
        <v>0.1333333333333333</v>
      </c>
      <c r="AC36" s="33">
        <f t="shared" ca="1" si="2"/>
        <v>0.7</v>
      </c>
    </row>
    <row r="37" spans="2:29" s="112" customFormat="1" ht="18" customHeight="1" x14ac:dyDescent="0.2">
      <c r="B37" s="51" t="s">
        <v>67</v>
      </c>
      <c r="C37" s="68" t="s">
        <v>94</v>
      </c>
      <c r="D37" s="49">
        <v>0.9</v>
      </c>
      <c r="E37" s="49">
        <v>0.4</v>
      </c>
      <c r="F37" s="49">
        <v>0.1</v>
      </c>
      <c r="G37" s="49">
        <v>0.2</v>
      </c>
      <c r="H37" s="49">
        <v>1</v>
      </c>
      <c r="I37" s="49">
        <v>0.3</v>
      </c>
      <c r="J37" s="49">
        <v>0.2</v>
      </c>
      <c r="K37" s="49">
        <v>0.4</v>
      </c>
      <c r="L37" s="49">
        <v>0.4</v>
      </c>
      <c r="M37" s="49"/>
      <c r="O37" s="143"/>
      <c r="P37" s="30" t="s">
        <v>33</v>
      </c>
      <c r="Q37" s="114"/>
      <c r="R37" s="84">
        <f t="shared" ca="1" si="9"/>
        <v>-0.3</v>
      </c>
      <c r="S37" s="84">
        <f t="shared" ca="1" si="10"/>
        <v>1.1000000000000001</v>
      </c>
      <c r="T37" s="84">
        <f t="shared" ca="1" si="11"/>
        <v>0.2</v>
      </c>
      <c r="U37" s="84">
        <f t="shared" ca="1" si="12"/>
        <v>0.6</v>
      </c>
      <c r="V37" s="84">
        <f t="shared" ca="1" si="13"/>
        <v>0.7</v>
      </c>
      <c r="W37" s="84">
        <f t="shared" ca="1" si="14"/>
        <v>-0.1</v>
      </c>
      <c r="X37" s="84">
        <f t="shared" ca="1" si="15"/>
        <v>0.4</v>
      </c>
      <c r="Y37" s="84">
        <f t="shared" ca="1" si="16"/>
        <v>-0.6</v>
      </c>
      <c r="Z37" s="84">
        <f t="shared" ca="1" si="17"/>
        <v>0.6</v>
      </c>
      <c r="AA37" s="32">
        <f t="shared" ca="1" si="18"/>
        <v>0.5</v>
      </c>
      <c r="AB37" s="33" t="str">
        <f t="shared" ca="1" si="1"/>
        <v>na</v>
      </c>
      <c r="AC37" s="33" t="str">
        <f t="shared" ca="1" si="2"/>
        <v>na</v>
      </c>
    </row>
    <row r="38" spans="2:29" s="112" customFormat="1" ht="18" customHeight="1" x14ac:dyDescent="0.2">
      <c r="B38" s="51" t="s">
        <v>68</v>
      </c>
      <c r="C38" s="68" t="s">
        <v>68</v>
      </c>
      <c r="D38" s="49">
        <v>0</v>
      </c>
      <c r="E38" s="49">
        <v>0</v>
      </c>
      <c r="F38" s="49">
        <v>0</v>
      </c>
      <c r="G38" s="49">
        <v>0</v>
      </c>
      <c r="H38" s="49">
        <v>0</v>
      </c>
      <c r="I38" s="49">
        <v>0</v>
      </c>
      <c r="J38" s="49">
        <v>0.1</v>
      </c>
      <c r="K38" s="49">
        <v>0.1</v>
      </c>
      <c r="L38" s="49">
        <v>0</v>
      </c>
      <c r="M38" s="49"/>
      <c r="O38" s="143"/>
      <c r="P38" s="22" t="s">
        <v>34</v>
      </c>
      <c r="Q38" s="114"/>
      <c r="R38" s="78">
        <f t="shared" ref="R38:Z39" ca="1" si="19">D37*OFFSET(T$109,MATCH($AC$1,$Q$109:$Q$110,0)-1,0)</f>
        <v>0.9</v>
      </c>
      <c r="S38" s="78">
        <f t="shared" ca="1" si="19"/>
        <v>0.4</v>
      </c>
      <c r="T38" s="78">
        <f t="shared" ca="1" si="19"/>
        <v>0.1</v>
      </c>
      <c r="U38" s="78">
        <f t="shared" ca="1" si="19"/>
        <v>0.2</v>
      </c>
      <c r="V38" s="78">
        <f t="shared" ca="1" si="19"/>
        <v>1</v>
      </c>
      <c r="W38" s="78">
        <f t="shared" ca="1" si="19"/>
        <v>0.3</v>
      </c>
      <c r="X38" s="78">
        <f t="shared" ca="1" si="19"/>
        <v>0.2</v>
      </c>
      <c r="Y38" s="78">
        <f t="shared" ca="1" si="19"/>
        <v>0.4</v>
      </c>
      <c r="Z38" s="78">
        <f t="shared" ca="1" si="19"/>
        <v>0.4</v>
      </c>
      <c r="AA38" s="78"/>
      <c r="AB38" s="33" t="str">
        <f t="shared" si="1"/>
        <v/>
      </c>
      <c r="AC38" s="33" t="str">
        <f t="shared" si="2"/>
        <v/>
      </c>
    </row>
    <row r="39" spans="2:29" s="112" customFormat="1" ht="18" customHeight="1" x14ac:dyDescent="0.2">
      <c r="B39" s="51" t="s">
        <v>69</v>
      </c>
      <c r="C39" s="68" t="s">
        <v>69</v>
      </c>
      <c r="D39" s="49">
        <v>0</v>
      </c>
      <c r="E39" s="49">
        <v>0</v>
      </c>
      <c r="F39" s="49">
        <v>0</v>
      </c>
      <c r="G39" s="49">
        <v>0.1</v>
      </c>
      <c r="H39" s="49">
        <v>0.1</v>
      </c>
      <c r="I39" s="49">
        <v>0</v>
      </c>
      <c r="J39" s="49">
        <v>0.1</v>
      </c>
      <c r="K39" s="49">
        <v>0</v>
      </c>
      <c r="L39" s="49">
        <v>0</v>
      </c>
      <c r="M39" s="49"/>
      <c r="O39" s="143"/>
      <c r="P39" s="22" t="s">
        <v>35</v>
      </c>
      <c r="Q39" s="114"/>
      <c r="R39" s="78">
        <f t="shared" ca="1" si="19"/>
        <v>0</v>
      </c>
      <c r="S39" s="78">
        <f t="shared" ca="1" si="19"/>
        <v>0</v>
      </c>
      <c r="T39" s="78">
        <f t="shared" ca="1" si="19"/>
        <v>0</v>
      </c>
      <c r="U39" s="78">
        <f t="shared" ca="1" si="19"/>
        <v>0</v>
      </c>
      <c r="V39" s="78">
        <f t="shared" ca="1" si="19"/>
        <v>0</v>
      </c>
      <c r="W39" s="78">
        <f t="shared" ca="1" si="19"/>
        <v>0</v>
      </c>
      <c r="X39" s="78">
        <f t="shared" ca="1" si="19"/>
        <v>0.1</v>
      </c>
      <c r="Y39" s="78">
        <f t="shared" ca="1" si="19"/>
        <v>0.1</v>
      </c>
      <c r="Z39" s="78">
        <f t="shared" ca="1" si="19"/>
        <v>0</v>
      </c>
      <c r="AA39" s="78"/>
      <c r="AB39" s="33" t="str">
        <f t="shared" si="1"/>
        <v/>
      </c>
      <c r="AC39" s="33" t="str">
        <f t="shared" si="2"/>
        <v/>
      </c>
    </row>
    <row r="40" spans="2:29" s="112" customFormat="1" ht="18" customHeight="1" x14ac:dyDescent="0.2">
      <c r="B40" s="51" t="s">
        <v>70</v>
      </c>
      <c r="C40" s="68" t="s">
        <v>70</v>
      </c>
      <c r="D40" s="59">
        <v>-1.2</v>
      </c>
      <c r="E40" s="59">
        <v>0.6</v>
      </c>
      <c r="F40" s="59">
        <v>0.1</v>
      </c>
      <c r="G40" s="59">
        <v>0.3</v>
      </c>
      <c r="H40" s="59">
        <v>-0.5</v>
      </c>
      <c r="I40" s="59">
        <v>-0.4</v>
      </c>
      <c r="J40" s="59">
        <v>0</v>
      </c>
      <c r="K40" s="59">
        <v>-1.1000000000000001</v>
      </c>
      <c r="L40" s="59">
        <v>0.1</v>
      </c>
      <c r="M40" s="59">
        <v>0.5</v>
      </c>
      <c r="O40" s="143"/>
      <c r="P40" s="22" t="s">
        <v>36</v>
      </c>
      <c r="Q40" s="114"/>
      <c r="R40" s="78"/>
      <c r="S40" s="78">
        <f t="shared" ref="S40:Z41" ca="1" si="20">E39*OFFSET(U$109,MATCH($AC$1,$Q$109:$Q$110,0)-1,0)</f>
        <v>0</v>
      </c>
      <c r="T40" s="78">
        <f t="shared" ca="1" si="20"/>
        <v>0</v>
      </c>
      <c r="U40" s="78">
        <f t="shared" ca="1" si="20"/>
        <v>0.1</v>
      </c>
      <c r="V40" s="78">
        <f t="shared" ca="1" si="20"/>
        <v>0.1</v>
      </c>
      <c r="W40" s="78">
        <f t="shared" ca="1" si="20"/>
        <v>0</v>
      </c>
      <c r="X40" s="78">
        <f t="shared" ca="1" si="20"/>
        <v>0.1</v>
      </c>
      <c r="Y40" s="78">
        <f t="shared" ca="1" si="20"/>
        <v>0</v>
      </c>
      <c r="Z40" s="78">
        <f t="shared" ca="1" si="20"/>
        <v>0</v>
      </c>
      <c r="AA40" s="78"/>
      <c r="AB40" s="33" t="str">
        <f t="shared" si="1"/>
        <v/>
      </c>
      <c r="AC40" s="33" t="str">
        <f t="shared" si="2"/>
        <v/>
      </c>
    </row>
    <row r="41" spans="2:29" s="112" customFormat="1" ht="18" customHeight="1" thickBot="1" x14ac:dyDescent="0.25">
      <c r="C41"/>
      <c r="D41"/>
      <c r="E41"/>
      <c r="F41"/>
      <c r="G41"/>
      <c r="H41"/>
      <c r="I41"/>
      <c r="J41"/>
      <c r="K41"/>
      <c r="L41"/>
      <c r="M41"/>
      <c r="O41" s="144"/>
      <c r="P41" s="34" t="s">
        <v>37</v>
      </c>
      <c r="Q41" s="113"/>
      <c r="R41" s="85">
        <f ca="1">D40*OFFSET(T$109,MATCH($AC$1,$Q$109:$Q$110,0)-1,0)</f>
        <v>-1.2</v>
      </c>
      <c r="S41" s="85">
        <f t="shared" ca="1" si="20"/>
        <v>0.6</v>
      </c>
      <c r="T41" s="85">
        <f t="shared" ca="1" si="20"/>
        <v>0.1</v>
      </c>
      <c r="U41" s="85">
        <f t="shared" ca="1" si="20"/>
        <v>0.3</v>
      </c>
      <c r="V41" s="85">
        <f t="shared" ca="1" si="20"/>
        <v>-0.5</v>
      </c>
      <c r="W41" s="85">
        <f t="shared" ca="1" si="20"/>
        <v>-0.4</v>
      </c>
      <c r="X41" s="85">
        <f t="shared" ca="1" si="20"/>
        <v>0</v>
      </c>
      <c r="Y41" s="85">
        <f t="shared" ca="1" si="20"/>
        <v>-1.1000000000000001</v>
      </c>
      <c r="Z41" s="85">
        <f t="shared" ca="1" si="20"/>
        <v>0.1</v>
      </c>
      <c r="AA41" s="85"/>
      <c r="AB41" s="36" t="str">
        <f t="shared" si="1"/>
        <v/>
      </c>
      <c r="AC41" s="36" t="str">
        <f t="shared" si="2"/>
        <v/>
      </c>
    </row>
    <row r="42" spans="2:29" s="90" customFormat="1" x14ac:dyDescent="0.2">
      <c r="C42"/>
      <c r="D42"/>
      <c r="E42"/>
      <c r="F42"/>
      <c r="G42"/>
      <c r="H42"/>
      <c r="I42"/>
      <c r="J42"/>
      <c r="K42"/>
      <c r="L42"/>
      <c r="M42"/>
      <c r="P42" s="2"/>
    </row>
    <row r="43" spans="2:29" s="90" customFormat="1" x14ac:dyDescent="0.2">
      <c r="C43"/>
      <c r="D43"/>
      <c r="E43"/>
      <c r="F43"/>
      <c r="G43"/>
      <c r="H43"/>
      <c r="I43"/>
      <c r="J43"/>
      <c r="K43"/>
      <c r="L43"/>
      <c r="M43"/>
      <c r="O43" s="2" t="s">
        <v>38</v>
      </c>
      <c r="P43" s="2" t="s">
        <v>74</v>
      </c>
    </row>
    <row r="44" spans="2:29" s="90" customFormat="1" ht="22.5" customHeight="1" x14ac:dyDescent="0.25">
      <c r="C44"/>
      <c r="D44"/>
      <c r="E44"/>
      <c r="F44"/>
      <c r="G44"/>
      <c r="H44"/>
      <c r="I44"/>
      <c r="J44"/>
      <c r="K44"/>
      <c r="L44"/>
      <c r="M44"/>
      <c r="O44" s="38" t="s">
        <v>39</v>
      </c>
    </row>
    <row r="45" spans="2:29" s="111" customFormat="1" x14ac:dyDescent="0.2">
      <c r="C45"/>
      <c r="D45"/>
      <c r="E45"/>
      <c r="F45"/>
      <c r="G45"/>
      <c r="H45"/>
      <c r="I45"/>
      <c r="J45"/>
      <c r="K45"/>
      <c r="L45"/>
      <c r="M45"/>
      <c r="O45" s="91" t="str">
        <f>$P21&amp;CHAR(10)&amp;$O$1</f>
        <v>Landings per kW day at sea (kg)
All Low Activity vessels</v>
      </c>
      <c r="Q45" s="91"/>
      <c r="R45" s="91"/>
      <c r="S45" s="91"/>
      <c r="T45" s="91"/>
      <c r="U45" s="91"/>
      <c r="Y45" s="91" t="str">
        <f>$P24&amp;CHAR(10)&amp;$O$1</f>
        <v>Operating profit per kW day at sea (£)
All Low Activity vessels</v>
      </c>
      <c r="Z45" s="91"/>
    </row>
    <row r="46" spans="2:29" s="111" customFormat="1" x14ac:dyDescent="0.2">
      <c r="C46"/>
      <c r="D46"/>
      <c r="E46"/>
      <c r="F46"/>
      <c r="G46"/>
      <c r="H46"/>
      <c r="I46"/>
      <c r="J46"/>
      <c r="K46"/>
      <c r="L46"/>
      <c r="M46"/>
      <c r="O46" s="91" t="str">
        <f>$P22&amp;CHAR(10)&amp;$O$1</f>
        <v>Fishing Income per kW day at sea (£)
All Low Activity vessels</v>
      </c>
    </row>
    <row r="47" spans="2:29" s="111" customFormat="1" x14ac:dyDescent="0.2">
      <c r="C47"/>
      <c r="D47"/>
      <c r="E47"/>
      <c r="F47"/>
      <c r="G47"/>
      <c r="H47"/>
      <c r="I47"/>
      <c r="J47"/>
      <c r="K47"/>
      <c r="L47"/>
      <c r="M47"/>
      <c r="O47" s="91" t="str">
        <f>$P20&amp;CHAR(10)&amp;$O$1</f>
        <v>Average price per tonne landed (£)
All Low Activity vessels</v>
      </c>
    </row>
    <row r="48" spans="2:29" s="111" customFormat="1" x14ac:dyDescent="0.2">
      <c r="C48"/>
      <c r="D48"/>
      <c r="E48"/>
      <c r="F48"/>
      <c r="G48"/>
      <c r="H48"/>
      <c r="I48"/>
      <c r="J48"/>
      <c r="K48"/>
      <c r="L48"/>
      <c r="M48"/>
    </row>
    <row r="49" spans="3:26" s="111" customFormat="1" x14ac:dyDescent="0.2">
      <c r="C49"/>
      <c r="D49"/>
      <c r="E49"/>
      <c r="F49"/>
      <c r="G49"/>
      <c r="H49"/>
      <c r="I49"/>
      <c r="J49"/>
      <c r="K49"/>
      <c r="L49"/>
      <c r="M49"/>
    </row>
    <row r="50" spans="3:26" s="111" customFormat="1" x14ac:dyDescent="0.2">
      <c r="C50"/>
      <c r="D50"/>
      <c r="E50"/>
      <c r="F50"/>
      <c r="G50"/>
      <c r="H50"/>
      <c r="I50"/>
      <c r="J50"/>
      <c r="K50"/>
      <c r="L50"/>
      <c r="M50"/>
    </row>
    <row r="51" spans="3:26" s="111" customFormat="1" x14ac:dyDescent="0.2">
      <c r="C51"/>
      <c r="D51"/>
      <c r="E51"/>
      <c r="F51"/>
      <c r="G51"/>
      <c r="H51"/>
      <c r="I51"/>
      <c r="J51"/>
      <c r="K51"/>
      <c r="L51"/>
      <c r="M51"/>
    </row>
    <row r="52" spans="3:26" s="111" customFormat="1" x14ac:dyDescent="0.2">
      <c r="C52"/>
      <c r="D52"/>
      <c r="E52"/>
      <c r="F52"/>
      <c r="G52"/>
      <c r="H52"/>
      <c r="I52"/>
      <c r="J52"/>
      <c r="K52"/>
      <c r="L52"/>
      <c r="M52"/>
    </row>
    <row r="53" spans="3:26" s="111" customFormat="1" x14ac:dyDescent="0.2">
      <c r="C53"/>
      <c r="D53"/>
      <c r="E53"/>
      <c r="F53"/>
      <c r="G53"/>
      <c r="H53"/>
      <c r="I53"/>
      <c r="J53"/>
      <c r="K53"/>
      <c r="L53"/>
      <c r="M53"/>
    </row>
    <row r="54" spans="3:26" s="111" customFormat="1" x14ac:dyDescent="0.2">
      <c r="C54"/>
      <c r="D54"/>
      <c r="E54"/>
      <c r="F54"/>
      <c r="G54"/>
      <c r="H54"/>
      <c r="I54"/>
      <c r="J54"/>
      <c r="K54"/>
      <c r="L54"/>
      <c r="M54"/>
    </row>
    <row r="55" spans="3:26" s="111" customFormat="1" x14ac:dyDescent="0.2">
      <c r="C55"/>
      <c r="D55"/>
      <c r="E55"/>
      <c r="F55"/>
      <c r="G55"/>
      <c r="H55"/>
      <c r="I55"/>
      <c r="J55"/>
      <c r="K55"/>
      <c r="L55"/>
      <c r="M55"/>
    </row>
    <row r="56" spans="3:26" s="111" customFormat="1" x14ac:dyDescent="0.2">
      <c r="C56"/>
      <c r="D56"/>
      <c r="E56"/>
      <c r="F56"/>
      <c r="G56"/>
      <c r="H56"/>
      <c r="I56"/>
      <c r="J56"/>
      <c r="K56"/>
      <c r="L56"/>
      <c r="M56"/>
    </row>
    <row r="57" spans="3:26" s="111" customFormat="1" x14ac:dyDescent="0.2">
      <c r="C57"/>
      <c r="D57"/>
      <c r="E57"/>
      <c r="F57"/>
      <c r="G57"/>
      <c r="H57"/>
      <c r="I57"/>
      <c r="J57"/>
      <c r="K57"/>
      <c r="L57"/>
      <c r="M57"/>
    </row>
    <row r="58" spans="3:26" s="111" customFormat="1" x14ac:dyDescent="0.2">
      <c r="C58"/>
      <c r="D58"/>
      <c r="E58"/>
      <c r="F58"/>
      <c r="G58"/>
      <c r="H58"/>
      <c r="I58"/>
      <c r="J58"/>
      <c r="K58"/>
      <c r="L58"/>
      <c r="M58"/>
      <c r="O58" s="91"/>
      <c r="Q58" s="91"/>
      <c r="R58" s="91"/>
      <c r="S58" s="91"/>
    </row>
    <row r="59" spans="3:26" s="111" customFormat="1" x14ac:dyDescent="0.2">
      <c r="C59"/>
      <c r="D59"/>
      <c r="E59"/>
      <c r="F59"/>
      <c r="G59"/>
      <c r="H59"/>
      <c r="I59"/>
      <c r="J59"/>
      <c r="K59"/>
      <c r="L59"/>
      <c r="M59"/>
      <c r="P59" s="91" t="str">
        <f>$P23&amp;CHAR(10)&amp;$O$1</f>
        <v>Total operating cost per kW day at sea (£)
All Low Activity vessels</v>
      </c>
      <c r="T59" s="91" t="str">
        <f>$P20&amp;CHAR(10)&amp;$O$1</f>
        <v>Average price per tonne landed (£)
All Low Activity vessels</v>
      </c>
      <c r="Y59" s="91" t="str">
        <f>"Average annual operating profit per vessel (£'000)"&amp;CHAR(10)&amp;$O$1</f>
        <v>Average annual operating profit per vessel (£'000)
All Low Activity vessels</v>
      </c>
      <c r="Z59" s="91"/>
    </row>
    <row r="60" spans="3:26" s="111" customFormat="1" x14ac:dyDescent="0.2">
      <c r="C60"/>
      <c r="D60"/>
      <c r="E60"/>
      <c r="F60"/>
      <c r="G60"/>
      <c r="H60"/>
      <c r="I60"/>
      <c r="J60"/>
      <c r="K60"/>
      <c r="L60"/>
      <c r="M60"/>
    </row>
    <row r="61" spans="3:26" s="111" customFormat="1" x14ac:dyDescent="0.2">
      <c r="C61"/>
      <c r="D61"/>
      <c r="E61"/>
      <c r="F61"/>
      <c r="G61"/>
      <c r="H61"/>
      <c r="I61"/>
      <c r="J61"/>
      <c r="K61"/>
      <c r="L61"/>
      <c r="M61"/>
    </row>
    <row r="62" spans="3:26" s="111" customFormat="1" x14ac:dyDescent="0.2">
      <c r="C62"/>
      <c r="D62"/>
      <c r="E62"/>
      <c r="F62"/>
      <c r="G62"/>
      <c r="H62"/>
      <c r="I62"/>
      <c r="J62"/>
      <c r="K62"/>
      <c r="L62"/>
      <c r="M62"/>
    </row>
    <row r="63" spans="3:26" s="111" customFormat="1" x14ac:dyDescent="0.2">
      <c r="C63"/>
      <c r="D63"/>
      <c r="E63"/>
      <c r="F63"/>
      <c r="G63"/>
      <c r="H63"/>
      <c r="I63"/>
      <c r="J63"/>
      <c r="K63"/>
      <c r="L63"/>
      <c r="M63"/>
    </row>
    <row r="64" spans="3:26" s="111" customFormat="1" x14ac:dyDescent="0.2">
      <c r="C64"/>
      <c r="D64"/>
      <c r="E64"/>
      <c r="F64"/>
      <c r="G64"/>
      <c r="H64"/>
      <c r="I64"/>
      <c r="J64"/>
      <c r="K64"/>
      <c r="L64"/>
      <c r="M64"/>
    </row>
    <row r="65" spans="3:23" s="111" customFormat="1" x14ac:dyDescent="0.2">
      <c r="C65"/>
      <c r="D65"/>
      <c r="E65"/>
      <c r="F65"/>
      <c r="G65"/>
      <c r="H65"/>
      <c r="I65"/>
      <c r="J65"/>
      <c r="K65"/>
      <c r="L65"/>
      <c r="M65"/>
    </row>
    <row r="66" spans="3:23" s="111" customFormat="1" x14ac:dyDescent="0.2">
      <c r="C66"/>
      <c r="D66"/>
      <c r="E66"/>
      <c r="F66"/>
      <c r="G66"/>
      <c r="H66"/>
      <c r="I66"/>
      <c r="J66"/>
      <c r="K66"/>
      <c r="L66"/>
      <c r="M66"/>
    </row>
    <row r="67" spans="3:23" s="111" customFormat="1" x14ac:dyDescent="0.2">
      <c r="C67"/>
      <c r="D67"/>
      <c r="E67"/>
      <c r="F67"/>
      <c r="G67"/>
      <c r="H67"/>
      <c r="I67"/>
      <c r="J67"/>
      <c r="K67"/>
      <c r="L67"/>
      <c r="M67"/>
    </row>
    <row r="68" spans="3:23" s="111" customFormat="1" x14ac:dyDescent="0.2">
      <c r="C68"/>
      <c r="D68"/>
      <c r="E68"/>
      <c r="F68"/>
      <c r="G68"/>
      <c r="H68"/>
      <c r="I68"/>
      <c r="J68"/>
      <c r="K68"/>
      <c r="L68"/>
      <c r="M68"/>
    </row>
    <row r="69" spans="3:23" s="111" customFormat="1" x14ac:dyDescent="0.2">
      <c r="C69"/>
      <c r="D69"/>
      <c r="E69"/>
      <c r="F69"/>
      <c r="G69"/>
      <c r="H69"/>
      <c r="I69"/>
      <c r="J69"/>
      <c r="K69"/>
      <c r="L69"/>
      <c r="M69"/>
    </row>
    <row r="70" spans="3:23" s="111" customFormat="1" x14ac:dyDescent="0.2">
      <c r="C70"/>
      <c r="D70"/>
      <c r="E70"/>
      <c r="F70"/>
      <c r="G70"/>
      <c r="H70"/>
      <c r="I70"/>
      <c r="J70"/>
      <c r="K70"/>
      <c r="L70"/>
      <c r="M70"/>
    </row>
    <row r="71" spans="3:23" s="91" customFormat="1" x14ac:dyDescent="0.2">
      <c r="C71"/>
      <c r="D71"/>
      <c r="E71"/>
      <c r="F71"/>
      <c r="G71"/>
      <c r="H71"/>
      <c r="I71"/>
      <c r="J71"/>
      <c r="K71"/>
      <c r="L71"/>
      <c r="M71"/>
    </row>
    <row r="72" spans="3:23" s="91" customFormat="1" x14ac:dyDescent="0.2">
      <c r="C72"/>
      <c r="D72"/>
      <c r="E72"/>
      <c r="F72"/>
      <c r="G72"/>
      <c r="H72"/>
      <c r="I72"/>
      <c r="J72"/>
      <c r="K72"/>
      <c r="L72"/>
      <c r="M72"/>
    </row>
    <row r="73" spans="3:23" s="91" customFormat="1" hidden="1" x14ac:dyDescent="0.2">
      <c r="C73"/>
      <c r="D73"/>
      <c r="E73"/>
      <c r="F73"/>
      <c r="G73"/>
      <c r="H73"/>
      <c r="I73"/>
      <c r="J73"/>
      <c r="K73"/>
      <c r="L73"/>
      <c r="M73"/>
    </row>
    <row r="74" spans="3:23" s="91" customFormat="1" hidden="1" x14ac:dyDescent="0.2">
      <c r="C74"/>
      <c r="D74"/>
      <c r="E74"/>
      <c r="F74"/>
      <c r="G74"/>
      <c r="H74"/>
      <c r="I74"/>
      <c r="J74"/>
      <c r="K74"/>
      <c r="L74"/>
      <c r="M74"/>
      <c r="Q74" s="40"/>
      <c r="R74" s="41"/>
      <c r="V74" s="40"/>
      <c r="W74" s="41"/>
    </row>
    <row r="75" spans="3:23" s="91" customFormat="1" hidden="1" x14ac:dyDescent="0.2">
      <c r="C75"/>
      <c r="D75"/>
      <c r="E75"/>
      <c r="F75"/>
      <c r="G75"/>
      <c r="H75"/>
      <c r="I75"/>
      <c r="J75"/>
      <c r="K75"/>
      <c r="L75"/>
      <c r="M75"/>
      <c r="Q75" s="40"/>
      <c r="R75" s="41"/>
      <c r="V75" s="40"/>
      <c r="W75" s="41"/>
    </row>
    <row r="76" spans="3:23" s="91" customFormat="1" hidden="1" x14ac:dyDescent="0.2">
      <c r="C76"/>
      <c r="D76"/>
      <c r="E76"/>
      <c r="F76"/>
      <c r="G76"/>
      <c r="H76"/>
      <c r="I76"/>
      <c r="J76"/>
      <c r="K76"/>
      <c r="L76"/>
      <c r="M76"/>
      <c r="Q76" s="40"/>
      <c r="R76" s="41"/>
      <c r="V76" s="40"/>
      <c r="W76" s="41"/>
    </row>
    <row r="77" spans="3:23" s="91" customFormat="1" hidden="1" x14ac:dyDescent="0.2">
      <c r="C77"/>
      <c r="D77"/>
      <c r="E77"/>
      <c r="F77"/>
      <c r="G77"/>
      <c r="H77"/>
      <c r="I77"/>
      <c r="J77"/>
      <c r="K77"/>
      <c r="L77"/>
      <c r="M77"/>
      <c r="Q77" s="40"/>
      <c r="R77" s="41"/>
      <c r="V77" s="40"/>
      <c r="W77" s="41"/>
    </row>
    <row r="78" spans="3:23" s="91" customFormat="1" hidden="1" x14ac:dyDescent="0.2">
      <c r="C78"/>
      <c r="D78"/>
      <c r="E78"/>
      <c r="F78"/>
      <c r="G78"/>
      <c r="H78"/>
      <c r="I78"/>
      <c r="J78"/>
      <c r="K78"/>
      <c r="L78"/>
      <c r="M78"/>
      <c r="Q78" s="40"/>
      <c r="R78" s="41"/>
      <c r="V78" s="40"/>
      <c r="W78" s="41"/>
    </row>
    <row r="79" spans="3:23" s="91" customFormat="1" hidden="1" x14ac:dyDescent="0.2">
      <c r="C79"/>
      <c r="D79"/>
      <c r="E79"/>
      <c r="F79"/>
      <c r="G79"/>
      <c r="H79"/>
      <c r="I79"/>
      <c r="J79"/>
      <c r="K79"/>
      <c r="L79"/>
      <c r="M79"/>
      <c r="Q79" s="40"/>
      <c r="R79" s="41"/>
      <c r="V79" s="40"/>
      <c r="W79" s="41"/>
    </row>
    <row r="80" spans="3:23" s="91" customFormat="1" hidden="1" x14ac:dyDescent="0.2">
      <c r="C80"/>
      <c r="D80"/>
      <c r="E80"/>
      <c r="F80"/>
      <c r="G80"/>
      <c r="H80"/>
      <c r="I80"/>
      <c r="J80"/>
      <c r="K80"/>
      <c r="L80"/>
      <c r="M80"/>
    </row>
    <row r="81" spans="3:29" s="91" customFormat="1" hidden="1" x14ac:dyDescent="0.2">
      <c r="C81"/>
      <c r="D81"/>
      <c r="E81"/>
      <c r="F81"/>
      <c r="G81"/>
      <c r="H81"/>
      <c r="I81"/>
      <c r="J81"/>
      <c r="K81"/>
      <c r="L81"/>
      <c r="M81"/>
    </row>
    <row r="82" spans="3:29" s="91" customFormat="1" hidden="1" x14ac:dyDescent="0.2">
      <c r="C82"/>
      <c r="D82"/>
      <c r="E82"/>
      <c r="F82"/>
      <c r="G82"/>
      <c r="H82"/>
      <c r="I82"/>
      <c r="J82"/>
      <c r="K82"/>
      <c r="L82"/>
      <c r="M82"/>
    </row>
    <row r="83" spans="3:29" s="91" customFormat="1" hidden="1" x14ac:dyDescent="0.2">
      <c r="C83"/>
      <c r="D83"/>
      <c r="E83"/>
      <c r="F83"/>
      <c r="G83"/>
      <c r="H83"/>
      <c r="I83"/>
      <c r="J83"/>
      <c r="K83"/>
      <c r="L83"/>
      <c r="M83"/>
    </row>
    <row r="84" spans="3:29" s="91" customFormat="1" hidden="1" x14ac:dyDescent="0.2">
      <c r="C84"/>
      <c r="D84"/>
      <c r="E84"/>
      <c r="F84"/>
      <c r="G84"/>
      <c r="H84"/>
      <c r="I84"/>
      <c r="J84"/>
      <c r="K84"/>
      <c r="L84"/>
      <c r="M84"/>
    </row>
    <row r="85" spans="3:29" s="91" customFormat="1" hidden="1" x14ac:dyDescent="0.2">
      <c r="C85"/>
      <c r="D85"/>
      <c r="E85"/>
      <c r="F85"/>
      <c r="G85"/>
      <c r="H85"/>
      <c r="I85"/>
      <c r="J85"/>
      <c r="K85"/>
      <c r="L85"/>
      <c r="M85"/>
    </row>
    <row r="86" spans="3:29" s="91" customFormat="1" hidden="1" x14ac:dyDescent="0.2">
      <c r="C86"/>
      <c r="D86"/>
      <c r="E86"/>
      <c r="F86"/>
      <c r="G86"/>
      <c r="H86"/>
      <c r="I86"/>
      <c r="J86"/>
      <c r="K86"/>
      <c r="L86"/>
      <c r="M86"/>
      <c r="O86" s="42"/>
      <c r="P86" s="42"/>
    </row>
    <row r="87" spans="3:29" s="52" customFormat="1" hidden="1" x14ac:dyDescent="0.2">
      <c r="C87" s="54"/>
      <c r="D87" s="54"/>
      <c r="E87" s="54"/>
      <c r="F87" s="54"/>
      <c r="G87" s="54"/>
      <c r="H87" s="54"/>
      <c r="I87" s="54"/>
      <c r="J87" s="54"/>
      <c r="K87" s="54"/>
      <c r="L87" s="54"/>
      <c r="M87" s="54"/>
      <c r="P87" s="53"/>
    </row>
    <row r="88" spans="3:29" s="52" customFormat="1" hidden="1" x14ac:dyDescent="0.2">
      <c r="C88" s="54"/>
      <c r="D88" s="54"/>
      <c r="E88" s="54"/>
      <c r="F88" s="54"/>
      <c r="G88" s="54"/>
      <c r="H88" s="54"/>
      <c r="I88" s="54"/>
      <c r="J88" s="54"/>
      <c r="K88" s="54"/>
      <c r="L88" s="54"/>
      <c r="M88" s="54"/>
    </row>
    <row r="89" spans="3:29" s="52" customFormat="1" hidden="1" x14ac:dyDescent="0.2">
      <c r="C89" s="54"/>
      <c r="D89" s="54"/>
      <c r="E89" s="54"/>
      <c r="F89" s="54"/>
      <c r="G89" s="54"/>
      <c r="H89" s="54"/>
      <c r="I89" s="54"/>
      <c r="J89" s="54"/>
      <c r="K89" s="54"/>
      <c r="L89" s="54"/>
      <c r="M89" s="54"/>
      <c r="R89" s="55"/>
      <c r="S89" s="55"/>
      <c r="T89" s="55"/>
      <c r="U89" s="55"/>
      <c r="V89" s="55"/>
      <c r="W89" s="55"/>
      <c r="X89" s="55"/>
      <c r="Y89" s="55"/>
      <c r="Z89" s="55"/>
      <c r="AA89" s="55"/>
      <c r="AB89" s="55"/>
      <c r="AC89" s="55"/>
    </row>
    <row r="90" spans="3:29" s="52" customFormat="1" hidden="1" x14ac:dyDescent="0.2">
      <c r="C90" s="54"/>
      <c r="D90" s="54"/>
      <c r="E90" s="54"/>
      <c r="F90" s="54"/>
      <c r="G90" s="54"/>
      <c r="H90" s="54"/>
      <c r="I90" s="54"/>
      <c r="J90" s="54"/>
      <c r="K90" s="54"/>
      <c r="L90" s="54"/>
      <c r="M90" s="54"/>
      <c r="R90" s="55"/>
      <c r="S90" s="55"/>
      <c r="T90" s="55"/>
      <c r="U90" s="55"/>
      <c r="V90" s="55"/>
      <c r="W90" s="55"/>
      <c r="X90" s="55"/>
      <c r="Y90" s="55"/>
      <c r="Z90" s="55"/>
      <c r="AA90" s="55"/>
      <c r="AB90" s="55"/>
      <c r="AC90" s="55"/>
    </row>
    <row r="91" spans="3:29" s="52" customFormat="1" hidden="1" x14ac:dyDescent="0.2">
      <c r="C91" s="54"/>
      <c r="D91" s="54"/>
      <c r="E91" s="54"/>
      <c r="F91" s="54"/>
      <c r="G91" s="54"/>
      <c r="H91" s="54"/>
      <c r="I91" s="54"/>
      <c r="J91" s="54"/>
      <c r="K91" s="54"/>
      <c r="L91" s="54"/>
      <c r="M91" s="54"/>
      <c r="R91" s="55"/>
      <c r="S91" s="55"/>
      <c r="T91" s="55"/>
      <c r="U91" s="55"/>
      <c r="V91" s="55"/>
      <c r="W91" s="55"/>
      <c r="X91" s="55"/>
      <c r="Y91" s="55"/>
      <c r="Z91" s="55"/>
      <c r="AA91" s="55"/>
      <c r="AB91" s="55"/>
      <c r="AC91" s="55"/>
    </row>
    <row r="92" spans="3:29" s="52" customFormat="1" hidden="1" x14ac:dyDescent="0.2">
      <c r="C92" s="54"/>
      <c r="D92" s="54"/>
      <c r="E92" s="54"/>
      <c r="F92" s="54"/>
      <c r="G92" s="54"/>
      <c r="H92" s="54"/>
      <c r="I92" s="54"/>
      <c r="J92" s="54"/>
      <c r="K92" s="54"/>
      <c r="L92" s="54"/>
      <c r="M92" s="54"/>
      <c r="R92" s="55"/>
      <c r="S92" s="55"/>
      <c r="T92" s="55"/>
      <c r="U92" s="55"/>
      <c r="V92" s="55"/>
      <c r="W92" s="55"/>
      <c r="X92" s="55"/>
      <c r="Y92" s="55"/>
      <c r="Z92" s="55"/>
      <c r="AA92" s="55"/>
      <c r="AB92" s="55"/>
      <c r="AC92" s="55"/>
    </row>
    <row r="93" spans="3:29" s="52" customFormat="1" hidden="1" x14ac:dyDescent="0.2">
      <c r="C93" s="54"/>
      <c r="D93" s="54"/>
      <c r="E93" s="54"/>
      <c r="F93" s="54"/>
      <c r="G93" s="54"/>
      <c r="H93" s="54"/>
      <c r="I93" s="54"/>
      <c r="J93" s="54"/>
      <c r="K93" s="54"/>
      <c r="L93" s="54"/>
      <c r="M93" s="54"/>
      <c r="R93" s="55"/>
      <c r="S93" s="55"/>
      <c r="T93" s="55"/>
      <c r="U93" s="55"/>
      <c r="V93" s="55"/>
      <c r="W93" s="55"/>
      <c r="X93" s="55"/>
      <c r="Y93" s="55"/>
      <c r="Z93" s="55"/>
      <c r="AA93" s="55"/>
      <c r="AB93" s="55"/>
      <c r="AC93" s="55"/>
    </row>
    <row r="94" spans="3:29" s="52" customFormat="1" hidden="1" x14ac:dyDescent="0.2">
      <c r="C94" s="54"/>
      <c r="D94" s="54"/>
      <c r="E94" s="54"/>
      <c r="F94" s="54"/>
      <c r="G94" s="54"/>
      <c r="H94" s="54"/>
      <c r="I94" s="54"/>
      <c r="J94" s="54"/>
      <c r="K94" s="54"/>
      <c r="L94" s="54"/>
      <c r="M94" s="54"/>
      <c r="R94" s="55"/>
      <c r="S94" s="55"/>
      <c r="T94" s="55"/>
      <c r="U94" s="55"/>
      <c r="V94" s="55"/>
      <c r="W94" s="55"/>
      <c r="X94" s="55"/>
      <c r="Y94" s="55"/>
      <c r="Z94" s="55"/>
      <c r="AA94" s="55"/>
      <c r="AB94" s="55"/>
      <c r="AC94" s="55"/>
    </row>
    <row r="95" spans="3:29" s="52" customFormat="1" hidden="1" x14ac:dyDescent="0.2">
      <c r="C95" s="54"/>
      <c r="D95" s="54"/>
      <c r="E95" s="54"/>
      <c r="F95" s="54"/>
      <c r="G95" s="54"/>
      <c r="H95" s="54"/>
      <c r="I95" s="54"/>
      <c r="J95" s="54"/>
      <c r="K95" s="54"/>
      <c r="L95" s="54"/>
      <c r="M95" s="54"/>
      <c r="R95" s="55"/>
      <c r="S95" s="55"/>
      <c r="T95" s="55"/>
      <c r="U95" s="55"/>
      <c r="V95" s="55"/>
      <c r="W95" s="55"/>
      <c r="X95" s="55"/>
      <c r="Y95" s="55"/>
      <c r="Z95" s="55"/>
      <c r="AA95" s="55"/>
      <c r="AB95" s="55"/>
      <c r="AC95" s="55"/>
    </row>
    <row r="96" spans="3:29" s="52" customFormat="1" hidden="1" x14ac:dyDescent="0.2">
      <c r="C96" s="54"/>
      <c r="D96" s="54"/>
      <c r="E96" s="54"/>
      <c r="F96" s="54"/>
      <c r="G96" s="54"/>
      <c r="H96" s="54"/>
      <c r="I96" s="54"/>
      <c r="J96" s="54"/>
      <c r="K96" s="54"/>
      <c r="L96" s="54"/>
      <c r="M96" s="54"/>
      <c r="R96" s="55"/>
      <c r="S96" s="55"/>
      <c r="T96" s="55"/>
      <c r="U96" s="55"/>
      <c r="V96" s="55"/>
      <c r="W96" s="55"/>
      <c r="X96" s="55"/>
      <c r="Y96" s="55"/>
      <c r="Z96" s="55"/>
      <c r="AA96" s="55"/>
      <c r="AB96" s="55"/>
      <c r="AC96" s="55"/>
    </row>
    <row r="97" spans="3:29" s="52" customFormat="1" hidden="1" x14ac:dyDescent="0.2">
      <c r="C97" s="54"/>
      <c r="D97" s="54"/>
      <c r="E97" s="54"/>
      <c r="F97" s="54"/>
      <c r="G97" s="54"/>
      <c r="H97" s="54"/>
      <c r="I97" s="54"/>
      <c r="J97" s="54"/>
      <c r="K97" s="54"/>
      <c r="L97" s="54"/>
      <c r="M97" s="54"/>
      <c r="R97" s="55"/>
      <c r="S97" s="55"/>
      <c r="T97" s="55"/>
      <c r="U97" s="55"/>
      <c r="V97" s="55"/>
      <c r="W97" s="55"/>
      <c r="X97" s="55"/>
      <c r="Y97" s="55"/>
      <c r="Z97" s="55"/>
      <c r="AA97" s="55"/>
      <c r="AB97" s="55"/>
      <c r="AC97" s="55"/>
    </row>
    <row r="98" spans="3:29" s="52" customFormat="1" hidden="1" x14ac:dyDescent="0.2">
      <c r="C98" s="54"/>
      <c r="D98" s="54"/>
      <c r="E98" s="54"/>
      <c r="F98" s="54"/>
      <c r="G98" s="54"/>
      <c r="H98" s="54"/>
      <c r="I98" s="54"/>
      <c r="J98" s="54"/>
      <c r="K98" s="54"/>
      <c r="L98" s="54"/>
      <c r="M98" s="54"/>
      <c r="R98" s="55"/>
      <c r="S98" s="55"/>
      <c r="T98" s="55"/>
      <c r="U98" s="55"/>
      <c r="V98" s="55"/>
      <c r="W98" s="55"/>
      <c r="X98" s="55"/>
      <c r="Y98" s="55"/>
      <c r="Z98" s="55"/>
      <c r="AA98" s="55"/>
      <c r="AB98" s="55"/>
      <c r="AC98" s="55"/>
    </row>
    <row r="99" spans="3:29" s="52" customFormat="1" hidden="1" x14ac:dyDescent="0.2">
      <c r="C99" s="54"/>
      <c r="D99" s="54"/>
      <c r="E99" s="54"/>
      <c r="F99" s="54"/>
      <c r="G99" s="54"/>
      <c r="H99" s="54"/>
      <c r="I99" s="54"/>
      <c r="J99" s="54"/>
      <c r="K99" s="54"/>
      <c r="L99" s="54"/>
      <c r="M99" s="54"/>
      <c r="R99" s="55"/>
      <c r="S99" s="55"/>
      <c r="T99" s="55"/>
      <c r="U99" s="55"/>
      <c r="V99" s="55"/>
      <c r="W99" s="55"/>
      <c r="X99" s="55"/>
      <c r="Y99" s="55"/>
      <c r="Z99" s="55"/>
      <c r="AA99" s="55"/>
      <c r="AB99" s="55"/>
      <c r="AC99" s="55"/>
    </row>
    <row r="100" spans="3:29" s="52" customFormat="1" hidden="1" x14ac:dyDescent="0.2">
      <c r="C100" s="54"/>
      <c r="D100" s="54"/>
      <c r="E100" s="54"/>
      <c r="F100" s="54"/>
      <c r="G100" s="54"/>
      <c r="H100" s="54"/>
      <c r="I100" s="54"/>
      <c r="J100" s="54"/>
      <c r="K100" s="54"/>
      <c r="L100" s="54"/>
      <c r="M100" s="54"/>
      <c r="R100" s="55"/>
      <c r="S100" s="55"/>
      <c r="T100" s="55"/>
      <c r="U100" s="55"/>
      <c r="V100" s="55"/>
      <c r="W100" s="55"/>
      <c r="X100" s="55"/>
      <c r="Y100" s="55"/>
      <c r="Z100" s="55"/>
      <c r="AA100" s="55"/>
      <c r="AB100" s="55"/>
      <c r="AC100" s="55"/>
    </row>
    <row r="101" spans="3:29" s="52" customFormat="1" hidden="1" x14ac:dyDescent="0.2">
      <c r="C101" s="54"/>
      <c r="D101" s="54"/>
      <c r="E101" s="54"/>
      <c r="F101" s="54"/>
      <c r="G101" s="54"/>
      <c r="H101" s="54"/>
      <c r="I101" s="54"/>
      <c r="J101" s="54"/>
      <c r="K101" s="54"/>
      <c r="L101" s="54"/>
      <c r="M101" s="54"/>
      <c r="R101" s="55"/>
      <c r="S101" s="55"/>
      <c r="T101" s="55"/>
      <c r="U101" s="55"/>
      <c r="V101" s="55"/>
      <c r="W101" s="55"/>
      <c r="X101" s="55"/>
      <c r="Y101" s="55"/>
      <c r="Z101" s="55"/>
      <c r="AA101" s="55"/>
      <c r="AB101" s="55"/>
      <c r="AC101" s="55"/>
    </row>
    <row r="102" spans="3:29" s="52" customFormat="1" hidden="1" x14ac:dyDescent="0.2">
      <c r="C102" s="54"/>
      <c r="D102" s="54"/>
      <c r="E102" s="54"/>
      <c r="F102" s="54"/>
      <c r="G102" s="54"/>
      <c r="H102" s="54"/>
      <c r="I102" s="54"/>
      <c r="J102" s="54"/>
      <c r="K102" s="54"/>
      <c r="L102" s="54"/>
      <c r="M102" s="54"/>
      <c r="R102" s="55"/>
      <c r="S102" s="55"/>
      <c r="T102" s="55"/>
      <c r="U102" s="55"/>
      <c r="V102" s="55"/>
      <c r="W102" s="55"/>
      <c r="X102" s="55"/>
      <c r="Y102" s="55"/>
      <c r="Z102" s="55"/>
      <c r="AA102" s="55"/>
      <c r="AB102" s="55"/>
      <c r="AC102" s="55"/>
    </row>
    <row r="103" spans="3:29" s="52" customFormat="1" hidden="1" x14ac:dyDescent="0.2">
      <c r="C103" s="54"/>
      <c r="D103" s="54"/>
      <c r="E103" s="54"/>
      <c r="F103" s="54"/>
      <c r="G103" s="54"/>
      <c r="H103" s="54"/>
      <c r="I103" s="54"/>
      <c r="J103" s="54"/>
      <c r="K103" s="54"/>
      <c r="L103" s="54"/>
      <c r="M103" s="54"/>
      <c r="R103" s="55"/>
      <c r="S103" s="55"/>
      <c r="T103" s="55"/>
      <c r="U103" s="55"/>
      <c r="V103" s="55"/>
      <c r="W103" s="55"/>
      <c r="X103" s="55"/>
      <c r="Y103" s="55"/>
      <c r="Z103" s="55"/>
      <c r="AA103" s="55"/>
      <c r="AB103" s="55"/>
      <c r="AC103" s="55"/>
    </row>
    <row r="104" spans="3:29" s="52" customFormat="1" hidden="1" x14ac:dyDescent="0.2">
      <c r="C104" s="54"/>
      <c r="D104" s="54"/>
      <c r="E104" s="54"/>
      <c r="F104" s="54"/>
      <c r="G104" s="54"/>
      <c r="H104" s="54"/>
      <c r="I104" s="54"/>
      <c r="J104" s="54"/>
      <c r="K104" s="54"/>
      <c r="L104" s="54"/>
      <c r="M104" s="54"/>
      <c r="R104" s="55"/>
      <c r="S104" s="55"/>
      <c r="T104" s="55"/>
      <c r="U104" s="55"/>
      <c r="V104" s="55"/>
      <c r="W104" s="55"/>
      <c r="X104" s="55"/>
      <c r="Y104" s="55"/>
      <c r="Z104" s="55"/>
      <c r="AA104" s="55"/>
      <c r="AB104" s="55"/>
      <c r="AC104" s="55"/>
    </row>
    <row r="105" spans="3:29" s="52" customFormat="1" x14ac:dyDescent="0.2">
      <c r="C105" s="54"/>
      <c r="D105" s="54"/>
      <c r="E105" s="54"/>
      <c r="F105" s="54"/>
      <c r="G105" s="54"/>
      <c r="H105" s="54"/>
      <c r="I105" s="54"/>
      <c r="J105" s="54"/>
      <c r="K105" s="54"/>
      <c r="L105" s="54"/>
      <c r="M105" s="54"/>
      <c r="R105" s="55"/>
      <c r="S105" s="55"/>
      <c r="T105" s="55"/>
      <c r="U105" s="55"/>
      <c r="V105" s="55"/>
      <c r="W105" s="55"/>
      <c r="X105" s="55"/>
      <c r="Y105" s="55"/>
      <c r="Z105" s="55"/>
      <c r="AA105" s="55"/>
      <c r="AB105" s="55"/>
      <c r="AC105" s="55"/>
    </row>
    <row r="106" spans="3:29" s="52" customFormat="1" x14ac:dyDescent="0.2">
      <c r="C106" s="54"/>
      <c r="D106" s="54"/>
      <c r="E106" s="54"/>
      <c r="F106" s="54"/>
      <c r="G106" s="54"/>
      <c r="H106" s="54"/>
      <c r="I106" s="54"/>
      <c r="J106" s="54"/>
      <c r="K106" s="54"/>
      <c r="L106" s="54"/>
      <c r="M106" s="54"/>
      <c r="R106" s="55"/>
      <c r="S106" s="55"/>
      <c r="T106" s="55"/>
      <c r="U106" s="55"/>
      <c r="V106" s="55"/>
      <c r="W106" s="55"/>
      <c r="X106" s="55"/>
      <c r="Y106" s="55"/>
      <c r="Z106" s="55"/>
      <c r="AA106" s="55"/>
      <c r="AB106" s="55"/>
      <c r="AC106" s="55"/>
    </row>
    <row r="107" spans="3:29" s="52" customFormat="1" x14ac:dyDescent="0.2">
      <c r="C107" s="54"/>
      <c r="D107" s="54"/>
      <c r="E107" s="54"/>
      <c r="F107" s="54"/>
      <c r="G107" s="54"/>
      <c r="H107" s="54"/>
      <c r="I107" s="54"/>
      <c r="J107" s="54"/>
      <c r="K107" s="54"/>
      <c r="L107" s="54"/>
      <c r="M107" s="54"/>
      <c r="R107" s="55"/>
      <c r="S107" s="55"/>
      <c r="T107" s="55"/>
      <c r="U107" s="55"/>
      <c r="V107" s="55"/>
      <c r="W107" s="55"/>
      <c r="X107" s="55"/>
      <c r="Y107" s="55"/>
      <c r="Z107" s="55"/>
      <c r="AA107" s="55"/>
      <c r="AB107" s="55"/>
      <c r="AC107" s="55"/>
    </row>
    <row r="108" spans="3:29" s="52" customFormat="1" x14ac:dyDescent="0.2">
      <c r="C108" s="54"/>
      <c r="D108" s="54"/>
      <c r="E108" s="54"/>
      <c r="F108" s="54"/>
      <c r="G108" s="54"/>
      <c r="H108" s="54"/>
      <c r="I108" s="54"/>
      <c r="J108" s="54"/>
      <c r="K108" s="54"/>
      <c r="L108" s="54"/>
      <c r="M108" s="54"/>
      <c r="R108" s="55"/>
      <c r="S108" s="55"/>
      <c r="T108" s="72">
        <v>2008</v>
      </c>
      <c r="U108" s="72">
        <v>2009</v>
      </c>
      <c r="V108" s="72">
        <v>2010</v>
      </c>
      <c r="W108" s="72">
        <v>2011</v>
      </c>
      <c r="X108" s="72">
        <v>2012</v>
      </c>
      <c r="Y108" s="72">
        <v>2013</v>
      </c>
      <c r="Z108" s="72">
        <v>2014</v>
      </c>
      <c r="AA108" s="52">
        <v>2015</v>
      </c>
      <c r="AB108" s="72">
        <v>2016</v>
      </c>
      <c r="AC108" s="72">
        <v>2017</v>
      </c>
    </row>
    <row r="109" spans="3:29" s="52" customFormat="1" x14ac:dyDescent="0.2">
      <c r="C109" s="54"/>
      <c r="D109" s="54"/>
      <c r="E109" s="54"/>
      <c r="F109" s="54"/>
      <c r="G109" s="54"/>
      <c r="H109" s="54"/>
      <c r="I109" s="54"/>
      <c r="J109" s="54"/>
      <c r="K109" s="54"/>
      <c r="L109" s="54"/>
      <c r="M109" s="54"/>
      <c r="O109" s="52" t="s">
        <v>95</v>
      </c>
      <c r="Q109" s="56" t="s">
        <v>0</v>
      </c>
      <c r="R109" s="57"/>
      <c r="S109" s="57"/>
      <c r="T109" s="65">
        <v>1</v>
      </c>
      <c r="U109" s="65">
        <v>1</v>
      </c>
      <c r="V109" s="65">
        <v>1</v>
      </c>
      <c r="W109" s="65">
        <v>1</v>
      </c>
      <c r="X109" s="65">
        <v>1</v>
      </c>
      <c r="Y109" s="65">
        <v>1</v>
      </c>
      <c r="Z109" s="65">
        <v>1</v>
      </c>
      <c r="AA109" s="52">
        <v>1</v>
      </c>
      <c r="AB109" s="65">
        <v>1</v>
      </c>
      <c r="AC109" s="65">
        <v>1</v>
      </c>
    </row>
    <row r="110" spans="3:29" s="52" customFormat="1" x14ac:dyDescent="0.2">
      <c r="C110" s="54"/>
      <c r="D110" s="54"/>
      <c r="E110" s="54"/>
      <c r="F110" s="54"/>
      <c r="G110" s="54"/>
      <c r="H110" s="54"/>
      <c r="I110" s="54"/>
      <c r="J110" s="54"/>
      <c r="K110" s="54"/>
      <c r="L110" s="54"/>
      <c r="M110" s="54"/>
      <c r="O110" s="52" t="s">
        <v>40</v>
      </c>
      <c r="Q110" s="56" t="s">
        <v>41</v>
      </c>
      <c r="R110" s="57"/>
      <c r="S110" s="57"/>
      <c r="T110" s="65">
        <v>0.87165999999999999</v>
      </c>
      <c r="U110" s="65">
        <v>0.88488</v>
      </c>
      <c r="V110" s="65">
        <v>0.89851000000000003</v>
      </c>
      <c r="W110" s="65">
        <v>0.91659000000000002</v>
      </c>
      <c r="X110" s="65">
        <v>0.93066999999999989</v>
      </c>
      <c r="Y110" s="65">
        <v>0.94840999999999998</v>
      </c>
      <c r="Z110" s="65">
        <v>0.96400999999999992</v>
      </c>
      <c r="AA110" s="72">
        <v>0.96933000000000002</v>
      </c>
      <c r="AB110" s="65">
        <v>0.98155000000000003</v>
      </c>
      <c r="AC110" s="65">
        <v>1</v>
      </c>
    </row>
    <row r="111" spans="3:29" s="52" customFormat="1" x14ac:dyDescent="0.2">
      <c r="C111" s="54"/>
      <c r="D111" s="54"/>
      <c r="E111" s="54"/>
      <c r="F111" s="54"/>
      <c r="G111" s="54"/>
      <c r="H111" s="54"/>
      <c r="I111" s="54"/>
      <c r="J111" s="54"/>
      <c r="K111" s="54"/>
      <c r="L111" s="54"/>
      <c r="M111" s="54"/>
      <c r="AA111" s="65"/>
    </row>
    <row r="112" spans="3:29" s="45" customFormat="1" x14ac:dyDescent="0.2">
      <c r="C112"/>
      <c r="D112"/>
      <c r="E112"/>
      <c r="F112"/>
      <c r="G112"/>
      <c r="H112"/>
      <c r="I112"/>
      <c r="J112"/>
      <c r="K112"/>
      <c r="L112"/>
      <c r="M112"/>
    </row>
    <row r="113" spans="3:16" s="45" customFormat="1" x14ac:dyDescent="0.2">
      <c r="C113"/>
      <c r="D113"/>
      <c r="E113"/>
      <c r="F113"/>
      <c r="G113"/>
      <c r="H113"/>
      <c r="I113"/>
      <c r="J113"/>
      <c r="K113"/>
      <c r="L113"/>
      <c r="M113"/>
    </row>
    <row r="114" spans="3:16" s="45" customFormat="1" x14ac:dyDescent="0.2">
      <c r="C114"/>
      <c r="D114"/>
      <c r="E114"/>
      <c r="F114"/>
      <c r="G114"/>
      <c r="H114"/>
      <c r="I114"/>
      <c r="J114"/>
      <c r="K114"/>
      <c r="L114"/>
      <c r="M114"/>
      <c r="P114" s="44" t="s">
        <v>42</v>
      </c>
    </row>
  </sheetData>
  <mergeCells count="4">
    <mergeCell ref="O3:O10"/>
    <mergeCell ref="O11:O20"/>
    <mergeCell ref="O21:O26"/>
    <mergeCell ref="O27:O41"/>
  </mergeCells>
  <dataValidations count="1">
    <dataValidation type="list" allowBlank="1" showInputMessage="1" showErrorMessage="1" sqref="AC1">
      <formula1>$Q$109:$Q$110</formula1>
    </dataValidation>
  </dataValidations>
  <pageMargins left="0.7" right="0.7" top="0.75" bottom="0.75" header="0.3" footer="0.3"/>
  <drawing r:id="rId1"/>
  <extLst>
    <ext xmlns:x14="http://schemas.microsoft.com/office/spreadsheetml/2009/9/main" uri="{05C60535-1F16-4fd2-B633-F4F36F0B64E0}">
      <x14:sparklineGroups xmlns:xm="http://schemas.microsoft.com/office/excel/2006/main">
        <x14:sparklineGroup displayEmptyCellsAs="gap" high="1" low="1">
          <x14:colorSeries theme="4" tint="-0.499984740745262"/>
          <x14:colorNegative theme="5"/>
          <x14:colorAxis rgb="FF000000"/>
          <x14:colorMarkers theme="4" tint="-0.499984740745262"/>
          <x14:colorFirst theme="4" tint="0.39997558519241921"/>
          <x14:colorLast theme="4" tint="0.39997558519241921"/>
          <x14:colorHigh theme="4"/>
          <x14:colorLow theme="5"/>
          <x14:sparklines>
            <x14:sparkline>
              <xm:f>'All Low activity '!R3:AA3</xm:f>
              <xm:sqref>Q3</xm:sqref>
            </x14:sparkline>
            <x14:sparkline>
              <xm:f>'All Low activity '!R4:AA4</xm:f>
              <xm:sqref>Q4</xm:sqref>
            </x14:sparkline>
            <x14:sparkline>
              <xm:f>'All Low activity '!R5:AA5</xm:f>
              <xm:sqref>Q5</xm:sqref>
            </x14:sparkline>
            <x14:sparkline>
              <xm:f>'All Low activity '!R6:AA6</xm:f>
              <xm:sqref>Q6</xm:sqref>
            </x14:sparkline>
            <x14:sparkline>
              <xm:f>'All Low activity '!R7:AA7</xm:f>
              <xm:sqref>Q7</xm:sqref>
            </x14:sparkline>
            <x14:sparkline>
              <xm:f>'All Low activity '!R8:AA8</xm:f>
              <xm:sqref>Q8</xm:sqref>
            </x14:sparkline>
            <x14:sparkline>
              <xm:f>'All Low activity '!R9:AA9</xm:f>
              <xm:sqref>Q9</xm:sqref>
            </x14:sparkline>
            <x14:sparkline>
              <xm:f>'All Low activity '!R10:AA10</xm:f>
              <xm:sqref>Q10</xm:sqref>
            </x14:sparkline>
            <x14:sparkline>
              <xm:f>'All Low activity '!R11:AA11</xm:f>
              <xm:sqref>Q11</xm:sqref>
            </x14:sparkline>
            <x14:sparkline>
              <xm:f>'All Low activity '!R12:AA12</xm:f>
              <xm:sqref>Q12</xm:sqref>
            </x14:sparkline>
            <x14:sparkline>
              <xm:f>'All Low activity '!R13:AA13</xm:f>
              <xm:sqref>Q13</xm:sqref>
            </x14:sparkline>
            <x14:sparkline>
              <xm:f>'All Low activity '!R14:AA14</xm:f>
              <xm:sqref>Q14</xm:sqref>
            </x14:sparkline>
            <x14:sparkline>
              <xm:f>'All Low activity '!R15:AA15</xm:f>
              <xm:sqref>Q15</xm:sqref>
            </x14:sparkline>
            <x14:sparkline>
              <xm:f>'All Low activity '!R16:AA16</xm:f>
              <xm:sqref>Q16</xm:sqref>
            </x14:sparkline>
            <x14:sparkline>
              <xm:f>'All Low activity '!R17:AA17</xm:f>
              <xm:sqref>Q17</xm:sqref>
            </x14:sparkline>
            <x14:sparkline>
              <xm:f>'All Low activity '!R18:AA18</xm:f>
              <xm:sqref>Q18</xm:sqref>
            </x14:sparkline>
            <x14:sparkline>
              <xm:f>'All Low activity '!R19:AA19</xm:f>
              <xm:sqref>Q19</xm:sqref>
            </x14:sparkline>
            <x14:sparkline>
              <xm:f>'All Low activity '!R20:AA20</xm:f>
              <xm:sqref>Q20</xm:sqref>
            </x14:sparkline>
            <x14:sparkline>
              <xm:f>'All Low activity '!R21:AA21</xm:f>
              <xm:sqref>Q21</xm:sqref>
            </x14:sparkline>
            <x14:sparkline>
              <xm:f>'All Low activity '!R22:AA22</xm:f>
              <xm:sqref>Q22</xm:sqref>
            </x14:sparkline>
            <x14:sparkline>
              <xm:f>'All Low activity '!R23:AA23</xm:f>
              <xm:sqref>Q23</xm:sqref>
            </x14:sparkline>
            <x14:sparkline>
              <xm:f>'All Low activity '!R24:AA24</xm:f>
              <xm:sqref>Q24</xm:sqref>
            </x14:sparkline>
            <x14:sparkline>
              <xm:f>'All Low activity '!R25:AA25</xm:f>
              <xm:sqref>Q25</xm:sqref>
            </x14:sparkline>
            <x14:sparkline>
              <xm:f>'All Low activity '!R26:AA26</xm:f>
              <xm:sqref>Q26</xm:sqref>
            </x14:sparkline>
            <x14:sparkline>
              <xm:f>'All Low activity '!R27:AA27</xm:f>
              <xm:sqref>Q27</xm:sqref>
            </x14:sparkline>
            <x14:sparkline>
              <xm:f>'All Low activity '!R28:AA28</xm:f>
              <xm:sqref>Q28</xm:sqref>
            </x14:sparkline>
            <x14:sparkline>
              <xm:f>'All Low activity '!R29:AA29</xm:f>
              <xm:sqref>Q29</xm:sqref>
            </x14:sparkline>
            <x14:sparkline>
              <xm:f>'All Low activity '!R30:AA30</xm:f>
              <xm:sqref>Q30</xm:sqref>
            </x14:sparkline>
            <x14:sparkline>
              <xm:f>'All Low activity '!R31:AA31</xm:f>
              <xm:sqref>Q31</xm:sqref>
            </x14:sparkline>
            <x14:sparkline>
              <xm:f>'All Low activity '!R32:AA32</xm:f>
              <xm:sqref>Q32</xm:sqref>
            </x14:sparkline>
            <x14:sparkline>
              <xm:f>'All Low activity '!R33:AA33</xm:f>
              <xm:sqref>Q33</xm:sqref>
            </x14:sparkline>
            <x14:sparkline>
              <xm:f>'All Low activity '!R34:AA34</xm:f>
              <xm:sqref>Q34</xm:sqref>
            </x14:sparkline>
            <x14:sparkline>
              <xm:f>'All Low activity '!R35:AA35</xm:f>
              <xm:sqref>Q35</xm:sqref>
            </x14:sparkline>
            <x14:sparkline>
              <xm:f>'All Low activity '!R36:AA36</xm:f>
              <xm:sqref>Q36</xm:sqref>
            </x14:sparkline>
            <x14:sparkline>
              <xm:f>'All Low activity '!R37:AA37</xm:f>
              <xm:sqref>Q37</xm:sqref>
            </x14:sparkline>
            <x14:sparkline>
              <xm:f>'All Low activity '!R38:AA38</xm:f>
              <xm:sqref>Q38</xm:sqref>
            </x14:sparkline>
            <x14:sparkline>
              <xm:f>'All Low activity '!R39:AA39</xm:f>
              <xm:sqref>Q39</xm:sqref>
            </x14:sparkline>
            <x14:sparkline>
              <xm:f>'All Low activity '!R40:AA40</xm:f>
              <xm:sqref>Q40</xm:sqref>
            </x14:sparkline>
            <x14:sparkline>
              <xm:f>'All Low activity '!R41:AA41</xm:f>
              <xm:sqref>Q41</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eafish Open Document" ma:contentTypeID="0x010100FBC0F8BFD01A91498CA7837A71EEDFDB0100D8D74AD133DD5E4C9488BA264812959E" ma:contentTypeVersion="30" ma:contentTypeDescription="Seafish Open Document Content Type" ma:contentTypeScope="" ma:versionID="6cf6eeec6f8d0b88530e7c73574e6803">
  <xsd:schema xmlns:xsd="http://www.w3.org/2001/XMLSchema" xmlns:xs="http://www.w3.org/2001/XMLSchema" xmlns:p="http://schemas.microsoft.com/office/2006/metadata/properties" xmlns:ns2="cebd32e3-9ab6-41ee-b1af-b8405a8d4e68" xmlns:ns3="d4c1e97c-7a75-4aca-9712-5efb9ef450ab" targetNamespace="http://schemas.microsoft.com/office/2006/metadata/properties" ma:root="true" ma:fieldsID="c7adf362057f3fbfeab303a81cf00593" ns2:_="" ns3:_="">
    <xsd:import namespace="cebd32e3-9ab6-41ee-b1af-b8405a8d4e68"/>
    <xsd:import namespace="d4c1e97c-7a75-4aca-9712-5efb9ef450ab"/>
    <xsd:element name="properties">
      <xsd:complexType>
        <xsd:sequence>
          <xsd:element name="documentManagement">
            <xsd:complexType>
              <xsd:all>
                <xsd:element ref="ns2:PublicationDate"/>
                <xsd:element ref="ns2:DocumentSummary"/>
                <xsd:element ref="ns2:DocumentTopic" minOccurs="0"/>
                <xsd:element ref="ns2:DocumentAuthors" minOccurs="0"/>
                <xsd:element ref="ns2:MediaFormatOld" minOccurs="0"/>
                <xsd:element ref="ns2:PublicationRefNo" minOccurs="0"/>
                <xsd:element ref="ns2:ISBN" minOccurs="0"/>
                <xsd:element ref="ns2:LegacyId" minOccurs="0"/>
                <xsd:element ref="ns2:PubMonth" minOccurs="0"/>
                <xsd:element ref="ns2:PubYear" minOccurs="0"/>
                <xsd:element ref="ns2:MediaFormat" minOccurs="0"/>
                <xsd:element ref="ns2:DocumentAdded"/>
                <xsd:element ref="ns2:DocumentStatus"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d32e3-9ab6-41ee-b1af-b8405a8d4e68" elementFormDefault="qualified">
    <xsd:import namespace="http://schemas.microsoft.com/office/2006/documentManagement/types"/>
    <xsd:import namespace="http://schemas.microsoft.com/office/infopath/2007/PartnerControls"/>
    <xsd:element name="PublicationDate" ma:index="2" ma:displayName="Publication Date" ma:format="DateOnly" ma:internalName="PublicationDate">
      <xsd:simpleType>
        <xsd:restriction base="dms:DateTime"/>
      </xsd:simpleType>
    </xsd:element>
    <xsd:element name="DocumentSummary" ma:index="3" ma:displayName="Summary" ma:internalName="DocumentSummary" ma:readOnly="false">
      <xsd:simpleType>
        <xsd:restriction base="dms:Note">
          <xsd:maxLength value="255"/>
        </xsd:restriction>
      </xsd:simpleType>
    </xsd:element>
    <xsd:element name="DocumentTopic" ma:index="5" nillable="true" ma:displayName="Topic" ma:default="" ma:internalName="DocumentTopic">
      <xsd:complexType>
        <xsd:complexContent>
          <xsd:extension base="dms:MultiChoice">
            <xsd:sequence>
              <xsd:element name="Value" maxOccurs="unbounded" minOccurs="0" nillable="true">
                <xsd:simpleType>
                  <xsd:restriction base="dms:Choice">
                    <xsd:enumeration value="Technical Report"/>
                    <xsd:enumeration value="Factsheet/Datasheet"/>
                    <xsd:enumeration value="Corporate Document"/>
                    <xsd:enumeration value="Guidelines"/>
                    <xsd:enumeration value="Marine Survey"/>
                    <xsd:enumeration value="Training Material"/>
                    <xsd:enumeration value="Careers"/>
                    <xsd:enumeration value="Economics and Business"/>
                    <xsd:enumeration value="Aquaculture"/>
                    <xsd:enumeration value="IPF Final Reports"/>
                    <xsd:enumeration value="Other"/>
                    <xsd:enumeration value="Not known"/>
                    <xsd:enumeration value="Internal Seafish Report"/>
                    <xsd:enumeration value="Confidential Seafish Report"/>
                    <xsd:enumeration value="Seafood Guide"/>
                    <xsd:enumeration value=".Web-About Seafish"/>
                    <xsd:enumeration value=".Web-Changing Landscapes"/>
                    <xsd:enumeration value=".Web-Promoting Seafood"/>
                    <xsd:enumeration value=".Web-Responsible Sourcing"/>
                    <xsd:enumeration value=".Web-Safety and Training"/>
                    <xsd:enumeration value=".Web-Insight and Research"/>
                  </xsd:restriction>
                </xsd:simpleType>
              </xsd:element>
            </xsd:sequence>
          </xsd:extension>
        </xsd:complexContent>
      </xsd:complexType>
    </xsd:element>
    <xsd:element name="DocumentAuthors" ma:index="6" nillable="true" ma:displayName="Authors" ma:internalName="DocumentAuthors">
      <xsd:complexType>
        <xsd:complexContent>
          <xsd:extension base="dms:MultiChoice">
            <xsd:sequence>
              <xsd:element name="Value" maxOccurs="unbounded" minOccurs="0" nillable="true">
                <xsd:simpleType>
                  <xsd:restriction base="dms:Choice">
                    <xsd:enumeration value="A. Justel-Rubio"/>
                    <xsd:enumeration value="A. Lucchetti"/>
                    <xsd:enumeration value="A. Sala"/>
                    <xsd:enumeration value="A.Adams"/>
                    <xsd:enumeration value="A.B"/>
                    <xsd:enumeration value="A.Bent"/>
                    <xsd:enumeration value="A.Brown"/>
                    <xsd:enumeration value="A.C.C"/>
                    <xsd:enumeration value="A.Campbell"/>
                    <xsd:enumeration value="A.Chau"/>
                    <xsd:enumeration value="A.Copeland"/>
                    <xsd:enumeration value="A.Corcoran"/>
                    <xsd:enumeration value="A.Coutts"/>
                    <xsd:enumeration value="A.Dean"/>
                    <xsd:enumeration value="A.G.Hopper"/>
                    <xsd:enumeration value="A.Garthwaite"/>
                    <xsd:enumeration value="A.Grant"/>
                    <xsd:enumeration value="A.Hewer"/>
                    <xsd:enumeration value="A.J.Courtney"/>
                    <xsd:enumeration value="A.J.Dean"/>
                    <xsd:enumeration value="A.Kenny"/>
                    <xsd:enumeration value="A.Martin"/>
                    <xsd:enumeration value="A.Mills"/>
                    <xsd:enumeration value="A.Moody"/>
                    <xsd:enumeration value="A.Nicholson"/>
                    <xsd:enumeration value="A.P.Woolmer"/>
                    <xsd:enumeration value="A.R"/>
                    <xsd:enumeration value="A.Revill"/>
                    <xsd:enumeration value="A.S"/>
                    <xsd:enumeration value="A.Santos"/>
                    <xsd:enumeration value="A.Searle"/>
                    <xsd:enumeration value="A.Smith"/>
                    <xsd:enumeration value="A.Steel"/>
                    <xsd:enumeration value="A.Strickland"/>
                    <xsd:enumeration value="A.Thompson"/>
                    <xsd:enumeration value="A.Wilson"/>
                    <xsd:enumeration value="A.Woolmer"/>
                    <xsd:enumeration value="A.Younger"/>
                    <xsd:enumeration value="A.Younger"/>
                    <xsd:enumeration value="Acoura"/>
                    <xsd:enumeration value="Adam Brown"/>
                    <xsd:enumeration value="ADAS"/>
                    <xsd:enumeration value="ADAS Environment"/>
                    <xsd:enumeration value="AFBI"/>
                    <xsd:enumeration value="AGH"/>
                    <xsd:enumeration value="Agri Food and Biosciences Institute"/>
                    <xsd:enumeration value="Alan Dean"/>
                    <xsd:enumeration value="Alan Hayes"/>
                    <xsd:enumeration value="Alex Caveen"/>
                    <xsd:enumeration value="Alexander Schofield"/>
                    <xsd:enumeration value="Alison Austin"/>
                    <xsd:enumeration value="Ana Justel-Rubio"/>
                    <xsd:enumeration value="Ana Witteveen"/>
                    <xsd:enumeration value="Andrew FitzGerald"/>
                    <xsd:enumeration value="ANIFOP"/>
                    <xsd:enumeration value="Anne Cameron"/>
                    <xsd:enumeration value="Anne Wallace"/>
                    <xsd:enumeration value="Anne-Margaret Stewart"/>
                    <xsd:enumeration value="Aquafish Solutions Ltd."/>
                    <xsd:enumeration value="Aquatic Water Services Ltd."/>
                    <xsd:enumeration value="Ardtoe"/>
                    <xsd:enumeration value="Arina Motova"/>
                    <xsd:enumeration value="ASSG"/>
                    <xsd:enumeration value="Association of Port Health Authorities"/>
                    <xsd:enumeration value="Association of Public Analy"/>
                    <xsd:enumeration value="ATM"/>
                    <xsd:enumeration value="B.A"/>
                    <xsd:enumeration value="B.Ashcroft"/>
                    <xsd:enumeration value="B.Greenwood"/>
                    <xsd:enumeration value="B.H"/>
                    <xsd:enumeration value="B.Hughes"/>
                    <xsd:enumeration value="B.Mounce"/>
                    <xsd:enumeration value="B.Scannell"/>
                    <xsd:enumeration value="B.Thain"/>
                    <xsd:enumeration value="B.van Marlen"/>
                    <xsd:enumeration value="B.Wilson"/>
                    <xsd:enumeration value="BFFF"/>
                    <xsd:enumeration value="BHA"/>
                    <xsd:enumeration value="BIM Irish Sea Fisheries Board"/>
                    <xsd:enumeration value="Brahm Insight"/>
                    <xsd:enumeration value="BRC"/>
                    <xsd:enumeration value="British Marine Finfish Association"/>
                    <xsd:enumeration value="Bryony Townhill (Marine Climate Change Impacts Partnership)"/>
                    <xsd:enumeration value="C. Burton"/>
                    <xsd:enumeration value="C.A.Burton"/>
                    <xsd:enumeration value="C.A.Goudey"/>
                    <xsd:enumeration value="C.B"/>
                    <xsd:enumeration value="C.Baker"/>
                    <xsd:enumeration value="C.Brady"/>
                    <xsd:enumeration value="C.C"/>
                    <xsd:enumeration value="C.Carlton"/>
                    <xsd:enumeration value="C.Curr"/>
                    <xsd:enumeration value="C.Cutts"/>
                    <xsd:enumeration value="C.Daniels"/>
                    <xsd:enumeration value="C.E.P.Watson"/>
                    <xsd:enumeration value="C.E.Tucker"/>
                    <xsd:enumeration value="C.F.Jackson"/>
                    <xsd:enumeration value="C.Filippopoulos"/>
                    <xsd:enumeration value="C.Ford"/>
                    <xsd:enumeration value="C.G.S.W"/>
                    <xsd:enumeration value="C.H.Davies"/>
                    <xsd:enumeration value="C.J Cutts"/>
                    <xsd:enumeration value="C.J. Chapman"/>
                    <xsd:enumeration value="C.J.Ellis"/>
                    <xsd:enumeration value="C.Jackson"/>
                    <xsd:enumeration value="C.Knight"/>
                    <xsd:enumeration value="C.Lacamara"/>
                    <xsd:enumeration value="C.Leadley"/>
                    <xsd:enumeration value="C.M. Fortuna"/>
                    <xsd:enumeration value="C.Mazorra de Quero"/>
                    <xsd:enumeration value="C.Nevin"/>
                    <xsd:enumeration value="C.P.Baker"/>
                    <xsd:enumeration value="C.Roberts"/>
                    <xsd:enumeration value="C.Saurel"/>
                    <xsd:enumeration value="C.T.O"/>
                    <xsd:enumeration value="C.T.W.C"/>
                    <xsd:enumeration value="C.T.W.Curr"/>
                    <xsd:enumeration value="C.Tucker"/>
                    <xsd:enumeration value="C.W"/>
                    <xsd:enumeration value="C.Wells"/>
                    <xsd:enumeration value="C.Young"/>
                    <xsd:enumeration value="CA Burton"/>
                    <xsd:enumeration value="Camborne School of Mines"/>
                    <xsd:enumeration value="Campden BRI"/>
                    <xsd:enumeration value="Candida Barbato"/>
                    <xsd:enumeration value="Cardiff Economic Research Associates Ltd"/>
                    <xsd:enumeration value="Catriona Power"/>
                    <xsd:enumeration value="CC"/>
                    <xsd:enumeration value="CCFRA"/>
                    <xsd:enumeration value="Cefas"/>
                    <xsd:enumeration value="Centre for Aquaculture and Fisheries"/>
                    <xsd:enumeration value="CEPW"/>
                    <xsd:enumeration value="CEPW"/>
                    <xsd:enumeration value="CFPO"/>
                    <xsd:enumeration value="Chao Lu"/>
                    <xsd:enumeration value="Chelonia"/>
                    <xsd:enumeration value="China Ministry of Health"/>
                    <xsd:enumeration value="Chris Barbour"/>
                    <xsd:enumeration value="Chris Kirkland"/>
                    <xsd:enumeration value="Clifford A.Goudey"/>
                    <xsd:enumeration value="Clive Monk"/>
                    <xsd:enumeration value="Colin Brodie"/>
                    <xsd:enumeration value="Craig Burton"/>
                    <xsd:enumeration value="Crick Carlton"/>
                    <xsd:enumeration value="Cristina Fernandez"/>
                    <xsd:enumeration value="Cristina Pita"/>
                    <xsd:enumeration value="D. Itano"/>
                    <xsd:enumeration value="D.A"/>
                    <xsd:enumeration value="D.A.Masson"/>
                    <xsd:enumeration value="D.Amos"/>
                    <xsd:enumeration value="D.Amos"/>
                    <xsd:enumeration value="D.Boothroyd"/>
                    <xsd:enumeration value="D.Burdon"/>
                    <xsd:enumeration value="D.Cashmore"/>
                    <xsd:enumeration value="D.Cole"/>
                    <xsd:enumeration value="D.Cook"/>
                    <xsd:enumeration value="D.E.Ballam"/>
                    <xsd:enumeration value="D.Edwards"/>
                    <xsd:enumeration value="D.Elliot"/>
                    <xsd:enumeration value="D.G"/>
                    <xsd:enumeration value="D.Gowland"/>
                    <xsd:enumeration value="D.H"/>
                    <xsd:enumeration value="D.Harrison"/>
                    <xsd:enumeration value="D.Homer"/>
                    <xsd:enumeration value="D.Hornerm"/>
                    <xsd:enumeration value="D.J.Wood"/>
                    <xsd:enumeration value="D.L"/>
                    <xsd:enumeration value="D.Marshall"/>
                    <xsd:enumeration value="D.Miles"/>
                    <xsd:enumeration value="D.Miller"/>
                    <xsd:enumeration value="D.Oakes"/>
                    <xsd:enumeration value="D.P"/>
                    <xsd:enumeration value="D.Patterson"/>
                    <xsd:enumeration value="D.Pirie"/>
                    <xsd:enumeration value="D.Robertson"/>
                    <xsd:enumeration value="D.S"/>
                    <xsd:enumeration value="D.Steel"/>
                    <xsd:enumeration value="D.Sykes"/>
                    <xsd:enumeration value="D.Symes"/>
                    <xsd:enumeration value="D.Taylor"/>
                    <xsd:enumeration value="D.Tocher"/>
                    <xsd:enumeration value="D.W"/>
                    <xsd:enumeration value="D.Wood"/>
                    <xsd:enumeration value="D.Woods"/>
                    <xsd:enumeration value="Daniel Lee"/>
                    <xsd:enumeration value="Daniel McDonald"/>
                    <xsd:enumeration value="Daragh Browne"/>
                    <xsd:enumeration value="Darren Stevenson, Legal Director at Wiggin LLP"/>
                    <xsd:enumeration value="Dave Dewick"/>
                    <xsd:enumeration value="Dave Price"/>
                    <xsd:enumeration value="David Parish"/>
                    <xsd:enumeration value="David Parker"/>
                    <xsd:enumeration value="David Russell"/>
                    <xsd:enumeration value="David Sterling"/>
                    <xsd:enumeration value="Dawby"/>
                    <xsd:enumeration value="Dawn Sneddon"/>
                    <xsd:enumeration value="Dean Millar"/>
                    <xsd:enumeration value="Defra"/>
                    <xsd:enumeration value="DIFRES"/>
                    <xsd:enumeration value="DIFTA"/>
                    <xsd:enumeration value="DIFTA Denmark"/>
                    <xsd:enumeration value="DoH"/>
                    <xsd:enumeration value="Doug McLeod"/>
                    <xsd:enumeration value="Dr B. McAdam (Stirling University)"/>
                    <xsd:enumeration value="Dr J. Harman"/>
                    <xsd:enumeration value="Dr J. Pinnegar (CEFAS"/>
                    <xsd:enumeration value="Dr L. Falconer"/>
                    <xsd:enumeration value="Dr Stewart Brown (Stewart Brown Associates Ltd)"/>
                    <xsd:enumeration value="Dr T. Telfer"/>
                    <xsd:enumeration value="Dr Tom Pickerell (Tomolamola Consulting Ltd)"/>
                    <xsd:enumeration value="Dr. A.R.Hearn"/>
                    <xsd:enumeration value="Dr. Alan Heyworth"/>
                    <xsd:enumeration value="Dr. Alex Caveen"/>
                    <xsd:enumeration value="Dr. Andrew Jackson"/>
                    <xsd:enumeration value="Dr. Andrew Woolmer"/>
                    <xsd:enumeration value="Dr. Andy Revill"/>
                    <xsd:enumeration value="Dr. Angus Garrett"/>
                    <xsd:enumeration value="Dr. Annika Clements"/>
                    <xsd:enumeration value="Dr. Bill Roy"/>
                    <xsd:enumeration value="Dr. D.Robertson"/>
                    <xsd:enumeration value="Dr. E.Fossey"/>
                    <xsd:enumeration value="Dr. Edwards"/>
                    <xsd:enumeration value="Dr. Eric Edwards"/>
                    <xsd:enumeration value="Dr. Francis Murray"/>
                    <xsd:enumeration value="Dr. Hilmar Hinz"/>
                    <xsd:enumeration value="Dr. I.T.Mentjes"/>
                    <xsd:enumeration value="Dr. J.Sheperd"/>
                    <xsd:enumeration value="Dr. James Bron"/>
                    <xsd:enumeration value="Dr. James Treasurer"/>
                    <xsd:enumeration value="Dr. Jan G.Hiddink"/>
                    <xsd:enumeration value="Dr. Jim Treasurer, Dr T Atack"/>
                    <xsd:enumeration value="Dr. John Pinnegar"/>
                    <xsd:enumeration value="Dr. Jon Harman"/>
                    <xsd:enumeration value="Dr. M.Mühling"/>
                    <xsd:enumeration value="Dr. Matt Service"/>
                    <xsd:enumeration value="Dr. N.Lake"/>
                    <xsd:enumeration value="Dr. Rachel Burch"/>
                    <xsd:enumeration value="Dr. S.Davies"/>
                    <xsd:enumeration value="Dr. S.E.Taylor"/>
                    <xsd:enumeration value="E.Allison"/>
                    <xsd:enumeration value="E.Cochrane"/>
                    <xsd:enumeration value="E.Edwards"/>
                    <xsd:enumeration value="E.Fossey"/>
                    <xsd:enumeration value="E.Maxwell"/>
                    <xsd:enumeration value="E.Nicholls"/>
                    <xsd:enumeration value="E.W.Taylor"/>
                    <xsd:enumeration value="EA"/>
                    <xsd:enumeration value="Emi Katoh"/>
                    <xsd:enumeration value="Emma Bradshaw"/>
                    <xsd:enumeration value="Emma Brown"/>
                    <xsd:enumeration value="Emma White"/>
                    <xsd:enumeration value="Enrico Longoni"/>
                    <xsd:enumeration value="Epsom"/>
                    <xsd:enumeration value="Erik Lindebo"/>
                    <xsd:enumeration value="Eunice Pinn"/>
                    <xsd:enumeration value="Eurographic Ltd"/>
                    <xsd:enumeration value="European Food Safety Authority"/>
                    <xsd:enumeration value="F. De Carlo"/>
                    <xsd:enumeration value="F. Forget"/>
                    <xsd:enumeration value="F.Chopin"/>
                    <xsd:enumeration value="F.Dixon"/>
                    <xsd:enumeration value="F.Nimmo"/>
                    <xsd:enumeration value="Fanming Kong"/>
                    <xsd:enumeration value="FERU"/>
                    <xsd:enumeration value="FHF"/>
                    <xsd:enumeration value="Fiona Birch"/>
                    <xsd:enumeration value="Fiona Wright"/>
                    <xsd:enumeration value="Fisheries Research Services"/>
                    <xsd:enumeration value="Fishing News"/>
                    <xsd:enumeration value="FISHupdate"/>
                    <xsd:enumeration value="FPKTN"/>
                    <xsd:enumeration value="Francis Murray"/>
                    <xsd:enumeration value="Francisco Areal"/>
                    <xsd:enumeration value="Frank Armstrong"/>
                    <xsd:enumeration value="FRM Ltd."/>
                    <xsd:enumeration value="G McAllister"/>
                    <xsd:enumeration value="G. Moreno"/>
                    <xsd:enumeration value="G.A.Garthwaite"/>
                    <xsd:enumeration value="G.A.Webb"/>
                    <xsd:enumeration value="G.Bell"/>
                    <xsd:enumeration value="G.C"/>
                    <xsd:enumeration value="G.C.E"/>
                    <xsd:enumeration value="G.Cartwright"/>
                    <xsd:enumeration value="G.Course"/>
                    <xsd:enumeration value="G.Dunlin"/>
                    <xsd:enumeration value="G.Eveillard"/>
                    <xsd:enumeration value="G.F.Jackson"/>
                    <xsd:enumeration value="G.Gough"/>
                    <xsd:enumeration value="G.Mack"/>
                    <xsd:enumeration value="G.McKay"/>
                    <xsd:enumeration value="G.McLeod"/>
                    <xsd:enumeration value="G.P.Arnold"/>
                    <xsd:enumeration value="G.P.Course"/>
                    <xsd:enumeration value="G.Ritchie"/>
                    <xsd:enumeration value="G.Salze"/>
                    <xsd:enumeration value="G.Ward"/>
                    <xsd:enumeration value="Gang Wang"/>
                    <xsd:enumeration value="Gary Dunlin"/>
                    <xsd:enumeration value="Gary Hooper"/>
                    <xsd:enumeration value="Gavin Hatton"/>
                    <xsd:enumeration value="GC"/>
                    <xsd:enumeration value="GDCL"/>
                    <xsd:enumeration value="GMAV"/>
                    <xsd:enumeration value="Gordon Goldsworthy"/>
                    <xsd:enumeration value="Gorkana Group"/>
                    <xsd:enumeration value="Graham Pierce"/>
                    <xsd:enumeration value="GREAT"/>
                    <xsd:enumeration value="Gunnar Þórðarson"/>
                    <xsd:enumeration value="H.E.Bullock"/>
                    <xsd:enumeration value="H.English"/>
                    <xsd:enumeration value="H.McDiarmid"/>
                    <xsd:enumeration value="H.Q"/>
                    <xsd:enumeration value="H.R. Day"/>
                    <xsd:enumeration value="H.R.English"/>
                    <xsd:enumeration value="H.Ritchings"/>
                    <xsd:enumeration value="H.Teepsoo"/>
                    <xsd:enumeration value="H.W"/>
                    <xsd:enumeration value="Hannah Fawcett"/>
                    <xsd:enumeration value="Hannah Shaw"/>
                    <xsd:enumeration value="Hannah Thompson"/>
                    <xsd:enumeration value="Hazel Curtis"/>
                    <xsd:enumeration value="Hazel McShane"/>
                    <xsd:enumeration value="Heat &amp; Power Ltd."/>
                    <xsd:enumeration value="Heather Forbes"/>
                    <xsd:enumeration value="Heather Middleton"/>
                    <xsd:enumeration value="Helen Duggan"/>
                    <xsd:enumeration value="Hepples"/>
                    <xsd:enumeration value="Hilmar Hinz"/>
                    <xsd:enumeration value="HQ"/>
                    <xsd:enumeration value="HRE"/>
                    <xsd:enumeration value="Humber Seafood Institute"/>
                    <xsd:enumeration value="Humberside College of Higher Education"/>
                    <xsd:enumeration value="Hunterston"/>
                    <xsd:enumeration value="I. Berrill"/>
                    <xsd:enumeration value="I.F"/>
                    <xsd:enumeration value="I.Finley"/>
                    <xsd:enumeration value="I.Graham"/>
                    <xsd:enumeration value="I.Milligan"/>
                    <xsd:enumeration value="I.Tatterson"/>
                    <xsd:enumeration value="Iain Berrill (Scottish Salmon Producers Organisation)"/>
                    <xsd:enumeration value="Ian Laing"/>
                    <xsd:enumeration value="ICF"/>
                    <xsd:enumeration value="IFREMER France"/>
                    <xsd:enumeration value="Institute of Aquaculture, University of Stirling"/>
                    <xsd:enumeration value="Institute of Estuarine &amp; Coastal Studies, University of Hull"/>
                    <xsd:enumeration value="International Council for the Exploration of the Sea"/>
                    <xsd:enumeration value="International Society for the Study of Fatty Acids and Lipids"/>
                    <xsd:enumeration value="Ivan Bartolo"/>
                    <xsd:enumeration value="J.A"/>
                    <xsd:enumeration value="J.A.Shalliker"/>
                    <xsd:enumeration value="J.A.Upfield"/>
                    <xsd:enumeration value="J.Anderson"/>
                    <xsd:enumeration value="J.B.R"/>
                    <xsd:enumeration value="J.C"/>
                    <xsd:enumeration value="J.Carrick"/>
                    <xsd:enumeration value="J.Combes"/>
                    <xsd:enumeration value="J.D. Paul"/>
                    <xsd:enumeration value="J.D. Wood"/>
                    <xsd:enumeration value="J.D.Paul"/>
                    <xsd:enumeration value="J.D.Wood"/>
                    <xsd:enumeration value="J.Dunlop"/>
                    <xsd:enumeration value="J.E.B"/>
                    <xsd:enumeration value="J.E.D"/>
                    <xsd:enumeration value="J.E.Dye"/>
                    <xsd:enumeration value="J.E.Tumilty"/>
                    <xsd:enumeration value="J.Early"/>
                    <xsd:enumeration value="J.Eddom"/>
                    <xsd:enumeration value="J.Evans"/>
                    <xsd:enumeration value="J.Foster"/>
                    <xsd:enumeration value="J.Frederickson"/>
                    <xsd:enumeration value="J.Gascoigne"/>
                    <xsd:enumeration value="J.Grant"/>
                    <xsd:enumeration value="J.Grant"/>
                    <xsd:enumeration value="J.H.Brown"/>
                    <xsd:enumeration value="J.Harman"/>
                    <xsd:enumeration value="J.Hatchard"/>
                    <xsd:enumeration value="J.L.R"/>
                    <xsd:enumeration value="J.L.Robertson"/>
                    <xsd:enumeration value="J.Lansley"/>
                    <xsd:enumeration value="J.Lart"/>
                    <xsd:enumeration value="J.Lewis"/>
                    <xsd:enumeration value="J.M"/>
                    <xsd:enumeration value="J.M.Tower"/>
                    <xsd:enumeration value="J.M.Watson"/>
                    <xsd:enumeration value="J.MacMillan"/>
                    <xsd:enumeration value="J.MacNamara"/>
                    <xsd:enumeration value="J.May"/>
                    <xsd:enumeration value="J.McMillan"/>
                    <xsd:enumeration value="J.McNamara"/>
                    <xsd:enumeration value="J.Mikolajunas"/>
                    <xsd:enumeration value="J.Moore"/>
                    <xsd:enumeration value="J.Morris"/>
                    <xsd:enumeration value="J.N.Ward"/>
                    <xsd:enumeration value="J.NcNamara"/>
                    <xsd:enumeration value="J.Paul"/>
                    <xsd:enumeration value="J.R.Dye"/>
                    <xsd:enumeration value="J.R.Gifford"/>
                    <xsd:enumeration value="J.Rice"/>
                    <xsd:enumeration value="J.Rycroft"/>
                    <xsd:enumeration value="J.S"/>
                    <xsd:enumeration value="J.S.S"/>
                    <xsd:enumeration value="J.S.Saether"/>
                    <xsd:enumeration value="J.Shalliker"/>
                    <xsd:enumeration value="J.Sherwood"/>
                    <xsd:enumeration value="J.Slater"/>
                    <xsd:enumeration value="J.Smith"/>
                    <xsd:enumeration value="J.Swarbrick"/>
                    <xsd:enumeration value="J.T"/>
                    <xsd:enumeration value="J.T.Bryson"/>
                    <xsd:enumeration value="J.T.MacMillan"/>
                    <xsd:enumeration value="J.Tower"/>
                    <xsd:enumeration value="J.Treasurer"/>
                    <xsd:enumeration value="J.Tumilty"/>
                    <xsd:enumeration value="J.Upfield"/>
                    <xsd:enumeration value="J.W"/>
                    <xsd:enumeration value="J.W"/>
                    <xsd:enumeration value="J.W.Denton"/>
                    <xsd:enumeration value="J.Waterman"/>
                    <xsd:enumeration value="J.Watson"/>
                    <xsd:enumeration value="Jack Sewell"/>
                    <xsd:enumeration value="James Warwick"/>
                    <xsd:enumeration value="Jason Combes"/>
                    <xsd:enumeration value="Jennifer Russell"/>
                    <xsd:enumeration value="Jennifer Smith"/>
                    <xsd:enumeration value="Jeremy Sparks"/>
                    <xsd:enumeration value="Jim Ellis"/>
                    <xsd:enumeration value="Jim Hyam"/>
                    <xsd:enumeration value="Joe Cooper"/>
                    <xsd:enumeration value="John Anderson"/>
                    <xsd:enumeration value="John Barrington"/>
                    <xsd:enumeration value="John Cotter"/>
                    <xsd:enumeration value="John Foster"/>
                    <xsd:enumeration value="John Hambrey"/>
                    <xsd:enumeration value="John Hingley"/>
                    <xsd:enumeration value="John Lancaster"/>
                    <xsd:enumeration value="John O.S. Kennedy"/>
                    <xsd:enumeration value="John Richardson"/>
                    <xsd:enumeration value="John Wakeford"/>
                    <xsd:enumeration value="Jonas R.Vidarsson"/>
                    <xsd:enumeration value="José L. González Vecino"/>
                    <xsd:enumeration value="JSS"/>
                    <xsd:enumeration value="Julia Brooks"/>
                    <xsd:enumeration value="Julian Swarbrick"/>
                    <xsd:enumeration value="Julie Snowden"/>
                    <xsd:enumeration value="K.Adamson"/>
                    <xsd:enumeration value="K.Anderson"/>
                    <xsd:enumeration value="K.Arkley"/>
                    <xsd:enumeration value="K.C"/>
                    <xsd:enumeration value="K.C.Munday"/>
                    <xsd:enumeration value="K.D.Thompson"/>
                    <xsd:enumeration value="K.Day"/>
                    <xsd:enumeration value="K.Dye"/>
                    <xsd:enumeration value="K.Galloway"/>
                    <xsd:enumeration value="K.Graham"/>
                    <xsd:enumeration value="K.H"/>
                    <xsd:enumeration value="K.H.Haywood"/>
                    <xsd:enumeration value="K.Hairsine"/>
                    <xsd:enumeration value="K.Knox"/>
                    <xsd:enumeration value="K.Mazik"/>
                    <xsd:enumeration value="K.Singh"/>
                    <xsd:enumeration value="K.T.H"/>
                    <xsd:enumeration value="K.T.Howard"/>
                    <xsd:enumeration value="K.Tsontos"/>
                    <xsd:enumeration value="K.Waind"/>
                    <xsd:enumeration value="Karen Galloway"/>
                    <xsd:enumeration value="Karen Green"/>
                    <xsd:enumeration value="Karin Lüdemann/Wissenschaftsbüro"/>
                    <xsd:enumeration value="Kasia Kazimierczak"/>
                    <xsd:enumeration value="Kath Floater"/>
                    <xsd:enumeration value="Keith Hiscock"/>
                    <xsd:enumeration value="Keith Jeffrey"/>
                    <xsd:enumeration value="Ken Arkley"/>
                    <xsd:enumeration value="Kieran Westbrook"/>
                    <xsd:enumeration value="Kimberly Cullen"/>
                    <xsd:enumeration value="Kingfisher Information Services"/>
                    <xsd:enumeration value="Kirsten Milliken"/>
                    <xsd:enumeration value="KPMG AS"/>
                    <xsd:enumeration value="L Ridley"/>
                    <xsd:enumeration value="L. Dagorn"/>
                    <xsd:enumeration value="L.C.Ford"/>
                    <xsd:enumeration value="L.E.Hull"/>
                    <xsd:enumeration value="L.Ford"/>
                    <xsd:enumeration value="L.Hinchliff"/>
                    <xsd:enumeration value="L.Oxley"/>
                    <xsd:enumeration value="L.Pell"/>
                    <xsd:enumeration value="L.Readdy"/>
                    <xsd:enumeration value="L.Rooney"/>
                    <xsd:enumeration value="L.Webb"/>
                    <xsd:enumeration value="LACOTS"/>
                    <xsd:enumeration value="Laurence Rooney"/>
                    <xsd:enumeration value="Leatherhead Food Research"/>
                    <xsd:enumeration value="Lee Cocker"/>
                    <xsd:enumeration value="Lee Cooper"/>
                    <xsd:enumeration value="Lee Hastie"/>
                    <xsd:enumeration value="LEH"/>
                    <xsd:enumeration value="Leslsie Tait"/>
                    <xsd:enumeration value="Lewis Cowie"/>
                    <xsd:enumeration value="Lina-Lotta Lahdenkauppi"/>
                    <xsd:enumeration value="Liu Liping Sang Yanhua"/>
                    <xsd:enumeration value="Llyn Aquaculture Ltd."/>
                    <xsd:enumeration value="Loch Fyne Seafarms"/>
                    <xsd:enumeration value="LOCTS"/>
                    <xsd:enumeration value="Lorena Recio"/>
                    <xsd:enumeration value="Louise Jones"/>
                    <xsd:enumeration value="Louise Vaughan"/>
                    <xsd:enumeration value="Luis Cocas"/>
                    <xsd:enumeration value="Lynn Gilmore"/>
                    <xsd:enumeration value="M. Virgili"/>
                    <xsd:enumeration value="M.A.James"/>
                    <xsd:enumeration value="M.Anyadiegwu"/>
                    <xsd:enumeration value="M.Boulter"/>
                    <xsd:enumeration value="M.C.Platt"/>
                    <xsd:enumeration value="M.D"/>
                    <xsd:enumeration value="M.Daniels"/>
                    <xsd:enumeration value="M.Ellis"/>
                    <xsd:enumeration value="M.Emberton"/>
                    <xsd:enumeration value="M.George"/>
                    <xsd:enumeration value="M.Gillespie"/>
                    <xsd:enumeration value="M.Gray"/>
                    <xsd:enumeration value="M.H"/>
                    <xsd:enumeration value="M.Hamilton"/>
                    <xsd:enumeration value="M.Hatfield"/>
                    <xsd:enumeration value="M.Hayward"/>
                    <xsd:enumeration value="M.Humphrey"/>
                    <xsd:enumeration value="M.J.Campbell"/>
                    <xsd:enumeration value="M.J.Kaiser"/>
                    <xsd:enumeration value="M.J.S.G"/>
                    <xsd:enumeration value="M.James"/>
                    <xsd:enumeration value="M.Large"/>
                    <xsd:enumeration value="M.Lawton"/>
                    <xsd:enumeration value="M.Learmouth"/>
                    <xsd:enumeration value="M.M"/>
                    <xsd:enumeration value="M.Moore"/>
                    <xsd:enumeration value="M.Myers"/>
                    <xsd:enumeration value="M.Platt"/>
                    <xsd:enumeration value="M.Sturges"/>
                    <xsd:enumeration value="M.Syvret"/>
                    <xsd:enumeration value="M.Urch"/>
                    <xsd:enumeration value="M.Whitworth"/>
                    <xsd:enumeration value="MacMullen"/>
                    <xsd:enumeration value="Mafalda Viana"/>
                    <xsd:enumeration value="MAFF"/>
                    <xsd:enumeration value="Magnus L. Johnson"/>
                    <xsd:enumeration value="Malcolm Large"/>
                    <xsd:enumeration value="Mandy Pyke"/>
                    <xsd:enumeration value="Mao Hong"/>
                    <xsd:enumeration value="Marcus Jacklin"/>
                    <xsd:enumeration value="Marine and Coastguard Agency"/>
                    <xsd:enumeration value="Marine Stewardship Council"/>
                    <xsd:enumeration value="Marine Survey"/>
                    <xsd:enumeration value="MARITEK WORLDWIDE LTD"/>
                    <xsd:enumeration value="Mark Edmonds"/>
                    <xsd:enumeration value="Mark Gray"/>
                    <xsd:enumeration value="Mark O’Brien"/>
                    <xsd:enumeration value="Market Insight Team"/>
                    <xsd:enumeration value="Marta Moran Quintana"/>
                    <xsd:enumeration value="Martin Bowes"/>
                    <xsd:enumeration value="Martin Jaffa"/>
                    <xsd:enumeration value="Martin Syvret"/>
                    <xsd:enumeration value="Matthew Service"/>
                    <xsd:enumeration value="Melissa Pritchard"/>
                    <xsd:enumeration value="MH"/>
                    <xsd:enumeration value="Michael Bacon"/>
                    <xsd:enumeration value="Michael Humphrey"/>
                    <xsd:enumeration value="Michael Keatinge"/>
                    <xsd:enumeration value="Michaela Archer"/>
                    <xsd:enumeration value="Michel J.Kaiser"/>
                    <xsd:enumeration value="Mike Mitchell"/>
                    <xsd:enumeration value="Mike Montgomerie"/>
                    <xsd:enumeration value="Mike Park"/>
                    <xsd:enumeration value="Mike Smith"/>
                    <xsd:enumeration value="MRAG"/>
                    <xsd:enumeration value="Ms Amy Ridgeway"/>
                    <xsd:enumeration value="MTS"/>
                    <xsd:enumeration value="N Bailey"/>
                    <xsd:enumeration value="N.A.G"/>
                    <xsd:enumeration value="N.C.H.Lake"/>
                    <xsd:enumeration value="N.Downing"/>
                    <xsd:enumeration value="N.Garbutt"/>
                    <xsd:enumeration value="N.Graham"/>
                    <xsd:enumeration value="N.Hatfield"/>
                    <xsd:enumeration value="N.Kelly"/>
                    <xsd:enumeration value="N.M.K"/>
                    <xsd:enumeration value="N.M.Kerr"/>
                    <xsd:enumeration value="N.McEwan"/>
                    <xsd:enumeration value="N.McKeller"/>
                    <xsd:enumeration value="N.R.Halford"/>
                    <xsd:enumeration value="N.Ward"/>
                    <xsd:enumeration value="N.Whiteley"/>
                    <xsd:enumeration value="N.Wood"/>
                    <xsd:enumeration value="NAFC Marine Centre"/>
                    <xsd:enumeration value="Naomi McCann"/>
                    <xsd:enumeration value="Nathan de Rozarieux"/>
                    <xsd:enumeration value="National Health and Family Planning Commission"/>
                    <xsd:enumeration value="Nautilus Consultants"/>
                    <xsd:enumeration value="NFFO Services Ltd."/>
                    <xsd:enumeration value="NI Seafood Ind"/>
                    <xsd:enumeration value="Nia Whiteley"/>
                    <xsd:enumeration value="Nick Connelly"/>
                    <xsd:enumeration value="Nick Patience"/>
                    <xsd:enumeration value="Nofima"/>
                    <xsd:enumeration value="Norge"/>
                    <xsd:enumeration value="Norman"/>
                    <xsd:enumeration value="North Bay Shellfish Ltd"/>
                    <xsd:enumeration value="Northern Ireland Seafood"/>
                    <xsd:enumeration value="Not known"/>
                    <xsd:enumeration value="NSL"/>
                    <xsd:enumeration value="OceanWatch Australia"/>
                    <xsd:enumeration value="Oliver Tulley"/>
                    <xsd:enumeration value="Omnimas"/>
                    <xsd:enumeration value="Oscar Wilkie"/>
                    <xsd:enumeration value="Othniel Shellfish"/>
                    <xsd:enumeration value="P Gibson"/>
                    <xsd:enumeration value="P. Tyedmers (Dalhousie University)"/>
                    <xsd:enumeration value="P.B.Gallacher"/>
                    <xsd:enumeration value="P.Baird"/>
                    <xsd:enumeration value="P.Brown"/>
                    <xsd:enumeration value="P.C.Smith"/>
                    <xsd:enumeration value="P.D.Chaplin"/>
                    <xsd:enumeration value="P.G"/>
                    <xsd:enumeration value="P.G.W"/>
                    <xsd:enumeration value="P.Gatland"/>
                    <xsd:enumeration value="P.H.B"/>
                    <xsd:enumeration value="P.H.MacMullen"/>
                    <xsd:enumeration value="P.J.G"/>
                    <xsd:enumeration value="P.J.Hearn"/>
                    <xsd:enumeration value="P.Johnson"/>
                    <xsd:enumeration value="P.L. Newland"/>
                    <xsd:enumeration value="P.L.S"/>
                    <xsd:enumeration value="P.L.Smith"/>
                    <xsd:enumeration value="P.MacMullen"/>
                    <xsd:enumeration value="P.Math's"/>
                    <xsd:enumeration value="P.N"/>
                    <xsd:enumeration value="P.Neve"/>
                    <xsd:enumeration value="P.Posen"/>
                    <xsd:enumeration value="P.Prout"/>
                    <xsd:enumeration value="P.S"/>
                    <xsd:enumeration value="P.Smith"/>
                    <xsd:enumeration value="P.T.Franklin"/>
                    <xsd:enumeration value="P.Tiffney"/>
                    <xsd:enumeration value="P.Townend"/>
                    <xsd:enumeration value="P.V"/>
                    <xsd:enumeration value="P.W"/>
                    <xsd:enumeration value="P.Watson"/>
                    <xsd:enumeration value="P.Watts"/>
                    <xsd:enumeration value="P.White"/>
                    <xsd:enumeration value="P.Wilson"/>
                    <xsd:enumeration value="P.Wood"/>
                    <xsd:enumeration value="Paul Buckley (Marine Climate Change Impacts Partnership)"/>
                    <xsd:enumeration value="Paul Butler"/>
                    <xsd:enumeration value="Paul Medley"/>
                    <xsd:enumeration value="Paul Neve"/>
                    <xsd:enumeration value="Peter Tarrant"/>
                    <xsd:enumeration value="Peter Tyndall"/>
                    <xsd:enumeration value="Peter Walker"/>
                    <xsd:enumeration value="Peter Warren"/>
                    <xsd:enumeration value="Peter Wilson"/>
                    <xsd:enumeration value="Phil MacMullen"/>
                    <xsd:enumeration value="Phil Prout"/>
                    <xsd:enumeration value="Phillip Quirie"/>
                    <xsd:enumeration value="Pingguo He"/>
                    <xsd:enumeration value="PIRA"/>
                    <xsd:enumeration value="PIRA International"/>
                    <xsd:enumeration value="PJH"/>
                    <xsd:enumeration value="Platt"/>
                    <xsd:enumeration value="Plymouth Poly"/>
                    <xsd:enumeration value="Porter"/>
                    <xsd:enumeration value="Poseidon Aquatic Resource Management Ltd."/>
                    <xsd:enumeration value="Poseidon ARM and BTS"/>
                    <xsd:enumeration value="Prof. Michel J.Kaiser"/>
                    <xsd:enumeration value="Professor Laurence Mee"/>
                    <xsd:enumeration value="PT"/>
                    <xsd:enumeration value="Pyke and Deane Aquaculture Consultants"/>
                    <xsd:enumeration value="Qiang Weiguo"/>
                    <xsd:enumeration value="Qing Lv"/>
                    <xsd:enumeration value="Quality Assurance Department"/>
                    <xsd:enumeration value="R J Fryer"/>
                    <xsd:enumeration value="R J Kynoch"/>
                    <xsd:enumeration value="R Johnson"/>
                    <xsd:enumeration value="R S T Ferro"/>
                    <xsd:enumeration value="R. Land"/>
                    <xsd:enumeration value="R. Parker (Dalhousie University)"/>
                    <xsd:enumeration value="R.A.Reese"/>
                    <xsd:enumeration value="R.B.Watt"/>
                    <xsd:enumeration value="R.Bennett"/>
                    <xsd:enumeration value="R.Boyle"/>
                    <xsd:enumeration value="R.Bricknell"/>
                    <xsd:enumeration value="R.C"/>
                    <xsd:enumeration value="R.C"/>
                    <xsd:enumeration value="R.Campbell"/>
                    <xsd:enumeration value="R.Cappell"/>
                    <xsd:enumeration value="R.Curtis"/>
                    <xsd:enumeration value="R.D.E"/>
                    <xsd:enumeration value="R.E"/>
                    <xsd:enumeration value="R.Ellis"/>
                    <xsd:enumeration value="R.Enever"/>
                    <xsd:enumeration value="R.F"/>
                    <xsd:enumeration value="R.F.V"/>
                    <xsd:enumeration value="R.Finbow"/>
                    <xsd:enumeration value="R.Forster"/>
                    <xsd:enumeration value="R.Gara"/>
                    <xsd:enumeration value="R.H"/>
                    <xsd:enumeration value="R.Hill"/>
                    <xsd:enumeration value="R.Horton"/>
                    <xsd:enumeration value="R.J"/>
                    <xsd:enumeration value="R.J.A. Nichol"/>
                    <xsd:enumeration value="R.J.A.N"/>
                    <xsd:enumeration value="R.J.A.Nicholson"/>
                    <xsd:enumeration value="R.J.Shields"/>
                    <xsd:enumeration value="R.J.Slaski"/>
                    <xsd:enumeration value="R.Johnson"/>
                    <xsd:enumeration value="R.L"/>
                    <xsd:enumeration value="R.Leach"/>
                    <xsd:enumeration value="R.Lee"/>
                    <xsd:enumeration value="R.McCormack"/>
                    <xsd:enumeration value="R.McK"/>
                    <xsd:enumeration value="R.McM"/>
                    <xsd:enumeration value="R.Mounce"/>
                    <xsd:enumeration value="R.N"/>
                    <xsd:enumeration value="R.Nicholson"/>
                    <xsd:enumeration value="R.Pryor"/>
                    <xsd:enumeration value="R.S Batty"/>
                    <xsd:enumeration value="R.S.Horton"/>
                    <xsd:enumeration value="R.S.Mounce"/>
                    <xsd:enumeration value="R.S.T.Ferro"/>
                    <xsd:enumeration value="R.S.Walker"/>
                    <xsd:enumeration value="R.Seidel"/>
                    <xsd:enumeration value="R.Slaski"/>
                    <xsd:enumeration value="R.Uglow"/>
                    <xsd:enumeration value="R.W.Ellis"/>
                    <xsd:enumeration value="R.White"/>
                    <xsd:enumeration value="R.Whiteley"/>
                    <xsd:enumeration value="Rannva Danielsen"/>
                    <xsd:enumeration value="RB"/>
                    <xsd:enumeration value="Rebecca Harris"/>
                    <xsd:enumeration value="Richard Briggs"/>
                    <xsd:enumeration value="Richard Caslake"/>
                    <xsd:enumeration value="Richard Curtin"/>
                    <xsd:enumeration value="Richard L Shelmerdine"/>
                    <xsd:enumeration value="Richard Wardell"/>
                    <xsd:enumeration value="Richard Watson"/>
                    <xsd:enumeration value="RJA"/>
                    <xsd:enumeration value="Rjan"/>
                    <xsd:enumeration value="Rjan"/>
                    <xsd:enumeration value="RML Gratacap"/>
                    <xsd:enumeration value="Rob Tinch"/>
                    <xsd:enumeration value="Robert Clark"/>
                    <xsd:enumeration value="Robert Dawe"/>
                    <xsd:enumeration value="Robert Gillett"/>
                    <xsd:enumeration value="Robert Young"/>
                    <xsd:enumeration value="Rod Cappell"/>
                    <xsd:enumeration value="Roger B. Larsen"/>
                    <xsd:enumeration value="Roger Plant"/>
                    <xsd:enumeration value="Ronán Cosgrove"/>
                    <xsd:enumeration value="Roy Sutherland"/>
                    <xsd:enumeration value="RvZ"/>
                    <xsd:enumeration value="S M Anton"/>
                    <xsd:enumeration value="S. Anton (Seafish)"/>
                    <xsd:enumeration value="S.A.Horsfall"/>
                    <xsd:enumeration value="S.Antezana"/>
                    <xsd:enumeration value="S.Anton"/>
                    <xsd:enumeration value="S.Bark"/>
                    <xsd:enumeration value="S.D.Utting"/>
                    <xsd:enumeration value="S.Fiddy"/>
                    <xsd:enumeration value="S.H"/>
                    <xsd:enumeration value="S.Hepples"/>
                    <xsd:enumeration value="S.Hookam"/>
                    <xsd:enumeration value="S.Horsfall"/>
                    <xsd:enumeration value="S.K"/>
                    <xsd:enumeration value="S.Kingwell"/>
                    <xsd:enumeration value="S.Macinko"/>
                    <xsd:enumeration value="S.Metz"/>
                    <xsd:enumeration value="S.Millar"/>
                    <xsd:enumeration value="S.R"/>
                    <xsd:enumeration value="S.Ross-Smith"/>
                    <xsd:enumeration value="S.Shepherd"/>
                    <xsd:enumeration value="S.Sheppard Fidler"/>
                    <xsd:enumeration value="S.T.H"/>
                    <xsd:enumeration value="S.Walmsley"/>
                    <xsd:enumeration value="S.Wyman"/>
                    <xsd:enumeration value="S.Xu"/>
                    <xsd:enumeration value="SAGB"/>
                    <xsd:enumeration value="Sam Rush"/>
                    <xsd:enumeration value="Samuel Shephard"/>
                    <xsd:enumeration value="Sansanee Wangvoralak"/>
                    <xsd:enumeration value="Sarah Horsfall"/>
                    <xsd:enumeration value="SC Mangi"/>
                    <xsd:enumeration value="Scottish Association for Marine Science"/>
                    <xsd:enumeration value="Sea Fish Industrial Development Unit"/>
                    <xsd:enumeration value="Sea Fish Industry Authority"/>
                    <xsd:enumeration value="Seafish"/>
                    <xsd:enumeration value="Seafish Aquaculture"/>
                    <xsd:enumeration value="Seafish Corporate Comms"/>
                    <xsd:enumeration value="Seafish Economics"/>
                    <xsd:enumeration value="Seafish Gear Technology"/>
                    <xsd:enumeration value="Seafish Industrial Development Unit"/>
                    <xsd:enumeration value="Seafish Legislation"/>
                    <xsd:enumeration value="Seafish Marine Services"/>
                    <xsd:enumeration value="Seafish Market Insight"/>
                    <xsd:enumeration value="Seafish Marketing"/>
                    <xsd:enumeration value="Seafish Marketing and Reynier Research Ltd."/>
                    <xsd:enumeration value="Seafish Marketing Communications"/>
                    <xsd:enumeration value="Seafish R &amp; D"/>
                    <xsd:enumeration value="Seafish Technology"/>
                    <xsd:enumeration value="Seafish Training"/>
                    <xsd:enumeration value="Seafood 2040"/>
                    <xsd:enumeration value="Seafood Scotland"/>
                    <xsd:enumeration value="Sébastien Metz"/>
                    <xsd:enumeration value="SFIA"/>
                    <xsd:enumeration value="SFIA Hull"/>
                    <xsd:enumeration value="SFIA Industrial Development Unit"/>
                    <xsd:enumeration value="Shaoping Gu"/>
                    <xsd:enumeration value="Sharon Burke"/>
                    <xsd:enumeration value="Shaun Doran"/>
                    <xsd:enumeration value="Shellfish Association of Great Britain"/>
                    <xsd:enumeration value="Shellfish Committee"/>
                    <xsd:enumeration value="Shipowner Ltd."/>
                    <xsd:enumeration value="Simon Mardle"/>
                    <xsd:enumeration value="Simon Potten"/>
                    <xsd:enumeration value="Simon Wadsworth"/>
                    <xsd:enumeration value="SINTEF Fisheries and Aquaculture"/>
                    <xsd:enumeration value="SK"/>
                    <xsd:enumeration value="SMillar"/>
                    <xsd:enumeration value="SMRU"/>
                    <xsd:enumeration value="SOAEFD"/>
                    <xsd:enumeration value="SOAFD"/>
                    <xsd:enumeration value="Solway Marine Oysters"/>
                    <xsd:enumeration value="Sophie des Clers"/>
                    <xsd:enumeration value="Sophy McCully"/>
                    <xsd:enumeration value="Stephen Lockwood"/>
                    <xsd:enumeration value="Steve Eayrs"/>
                    <xsd:enumeration value="Steve Lawrence"/>
                    <xsd:enumeration value="Steven Votier"/>
                    <xsd:enumeration value="Stirling University"/>
                    <xsd:enumeration value="Struan Noble"/>
                    <xsd:enumeration value="Stuart Masson"/>
                    <xsd:enumeration value="Sue Evans"/>
                    <xsd:enumeration value="Sue Utting"/>
                    <xsd:enumeration value="Susan Anton"/>
                    <xsd:enumeration value="Sussex Sea Fisheries District Committee"/>
                    <xsd:enumeration value="Suzi Pegg"/>
                    <xsd:enumeration value="Suzi Pegg-Darlison"/>
                    <xsd:enumeration value="Sven Koschinski/Meereszoologie"/>
                    <xsd:enumeration value="T.Abram"/>
                    <xsd:enumeration value="T.E.White"/>
                    <xsd:enumeration value="T.Eggett"/>
                    <xsd:enumeration value="T.Goodwin"/>
                    <xsd:enumeration value="T.Gross"/>
                    <xsd:enumeration value="T.H.Birkbeck"/>
                    <xsd:enumeration value="T.H.Porter"/>
                    <xsd:enumeration value="T.L Catchpole"/>
                    <xsd:enumeration value="T.Misson"/>
                    <xsd:enumeration value="T.O"/>
                    <xsd:enumeration value="T.Raylor"/>
                    <xsd:enumeration value="T.Rossiter"/>
                    <xsd:enumeration value="T.S.O"/>
                    <xsd:enumeration value="T.W"/>
                    <xsd:enumeration value="T.Wieland"/>
                    <xsd:enumeration value="T.Wray"/>
                    <xsd:enumeration value="Tara McCarthy"/>
                    <xsd:enumeration value="Tegen Mor Fisheries Consultants"/>
                    <xsd:enumeration value="The Fraser of Allander Institute for Research on the Scottish Economy"/>
                    <xsd:enumeration value="The National Health and Family Planning Commission of the People’s Republic of China"/>
                    <xsd:enumeration value="The Sea Fish Industry Authority"/>
                    <xsd:enumeration value="The Shellfish Association of Great Britain"/>
                    <xsd:enumeration value="Thomas Breithaupt"/>
                    <xsd:enumeration value="Thomas Clifford"/>
                    <xsd:enumeration value="Tim Huntingdon"/>
                    <xsd:enumeration value="Tom Catchpole"/>
                    <xsd:enumeration value="Tom Pickerell"/>
                    <xsd:enumeration value="Tom Rossiter"/>
                    <xsd:enumeration value="Tony Garthwaite"/>
                    <xsd:enumeration value="Tony Legg CIBiol MIBiol MIFM"/>
                    <xsd:enumeration value="Tristan Southall"/>
                    <xsd:enumeration value="Tsvetina Yordanova"/>
                    <xsd:enumeration value="UK Association of Frozen Food Producers"/>
                    <xsd:enumeration value="Ulrik Jes Hansen"/>
                    <xsd:enumeration value="University of Aberdeen, School of Biological Sciences"/>
                    <xsd:enumeration value="University of Hull"/>
                    <xsd:enumeration value="Unknown"/>
                    <xsd:enumeration value="V. Restrepo"/>
                    <xsd:enumeration value="Vericatch"/>
                    <xsd:enumeration value="Víctor Restrepo"/>
                    <xsd:enumeration value="W R Turrell"/>
                    <xsd:enumeration value="W.Brugge"/>
                    <xsd:enumeration value="W.D"/>
                    <xsd:enumeration value="W.Denton"/>
                    <xsd:enumeration value="W.E.Taylor"/>
                    <xsd:enumeration value="W.M.Broncke"/>
                    <xsd:enumeration value="W.O.C"/>
                    <xsd:enumeration value="W.Phillips"/>
                    <xsd:enumeration value="W.Roy"/>
                    <xsd:enumeration value="W.Siddle"/>
                    <xsd:enumeration value="W.Smith"/>
                    <xsd:enumeration value="W.Yu"/>
                    <xsd:enumeration value="Wade Whitelaw"/>
                    <xsd:enumeration value="Walter Crozier"/>
                    <xsd:enumeration value="WD"/>
                    <xsd:enumeration value="Welsh Fishing Safety Committee in collaboration with Seafish (EMFF funding via Welsh Government)"/>
                    <xsd:enumeration value="WFA Industrial Development Unit"/>
                    <xsd:enumeration value="Wilber R. Seidel"/>
                    <xsd:enumeration value="William Lart"/>
                    <xsd:enumeration value="WS"/>
                    <xsd:enumeration value="Xiao Chen"/>
                    <xsd:enumeration value="Xiaowei Shi"/>
                    <xsd:enumeration value="Yang Huifen"/>
                    <xsd:enumeration value="Yolanda Corripio Miyar"/>
                    <xsd:enumeration value="Youngs Sea Foods"/>
                    <xsd:enumeration value="Yuan Aiping"/>
                    <xsd:enumeration value="Z.Wu"/>
                    <xsd:enumeration value="Zoe Healey"/>
                  </xsd:restriction>
                </xsd:simpleType>
              </xsd:element>
            </xsd:sequence>
          </xsd:extension>
        </xsd:complexContent>
      </xsd:complexType>
    </xsd:element>
    <xsd:element name="MediaFormatOld" ma:index="7" nillable="true" ma:displayName="Media Format Old" ma:internalName="MediaFormatOld">
      <xsd:simpleType>
        <xsd:restriction base="dms:Text"/>
      </xsd:simpleType>
    </xsd:element>
    <xsd:element name="PublicationRefNo" ma:index="8" nillable="true" ma:displayName="Publication Reference Number" ma:internalName="PublicationRefNo">
      <xsd:simpleType>
        <xsd:restriction base="dms:Text"/>
      </xsd:simpleType>
    </xsd:element>
    <xsd:element name="ISBN" ma:index="9" nillable="true" ma:displayName="ISBN" ma:internalName="ISBN">
      <xsd:simpleType>
        <xsd:restriction base="dms:Text"/>
      </xsd:simpleType>
    </xsd:element>
    <xsd:element name="LegacyId" ma:index="10" nillable="true" ma:displayName="Legacy Id" ma:hidden="true" ma:internalName="LegacyId" ma:readOnly="false">
      <xsd:simpleType>
        <xsd:restriction base="dms:Text"/>
      </xsd:simpleType>
    </xsd:element>
    <xsd:element name="PubMonth" ma:index="11" nillable="true" ma:displayName="Publication Month" ma:hidden="true" ma:internalName="PubMonth" ma:readOnly="false">
      <xsd:simpleType>
        <xsd:restriction base="dms:Text"/>
      </xsd:simpleType>
    </xsd:element>
    <xsd:element name="PubYear" ma:index="12" nillable="true" ma:displayName="Publication Year" ma:hidden="true" ma:indexed="true" ma:internalName="PubYear">
      <xsd:simpleType>
        <xsd:restriction base="dms:Text"/>
      </xsd:simpleType>
    </xsd:element>
    <xsd:element name="MediaFormat" ma:index="13" nillable="true" ma:displayName="Media Format" ma:default="" ma:format="Dropdown" ma:internalName="MediaFormat">
      <xsd:simpleType>
        <xsd:restriction base="dms:Choice">
          <xsd:enumeration value="Download"/>
          <xsd:enumeration value="CD"/>
          <xsd:enumeration value="Web Page"/>
          <xsd:enumeration value="Paper"/>
          <xsd:enumeration value="Booklet or leaflet"/>
          <xsd:enumeration value="Other"/>
          <xsd:enumeration value="Not known"/>
          <xsd:enumeration value="Book"/>
          <xsd:enumeration value="Video"/>
          <xsd:enumeration value="Manual"/>
          <xsd:enumeration value="Open learning module"/>
          <xsd:enumeration value="Distance learning pack"/>
          <xsd:enumeration value="OLM with video"/>
          <xsd:enumeration value="DVD"/>
        </xsd:restriction>
      </xsd:simpleType>
    </xsd:element>
    <xsd:element name="DocumentAdded" ma:index="14" ma:displayName="Added" ma:format="DateOnly" ma:indexed="true" ma:internalName="DocumentAdded">
      <xsd:simpleType>
        <xsd:restriction base="dms:DateTime"/>
      </xsd:simpleType>
    </xsd:element>
    <xsd:element name="DocumentStatus" ma:index="15" nillable="true" ma:displayName="Document Status" ma:default="Unpublished" ma:format="Dropdown" ma:indexed="true" ma:internalName="DocumentStatus">
      <xsd:simpleType>
        <xsd:restriction base="dms:Choice">
          <xsd:enumeration value="Deleted"/>
          <xsd:enumeration value="Unpublished"/>
          <xsd:enumeration value="Published"/>
          <xsd:enumeration value="Archiv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1e97c-7a75-4aca-9712-5efb9ef450ab"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Year xmlns="cebd32e3-9ab6-41ee-b1af-b8405a8d4e68">2018</PubYear>
    <MediaFormatOld xmlns="cebd32e3-9ab6-41ee-b1af-b8405a8d4e68">Download</MediaFormatOld>
    <DocumentTopic xmlns="cebd32e3-9ab6-41ee-b1af-b8405a8d4e68" xsi:nil="true"/>
    <DocumentStatus xmlns="cebd32e3-9ab6-41ee-b1af-b8405a8d4e68">Published</DocumentStatus>
    <ISBN xmlns="cebd32e3-9ab6-41ee-b1af-b8405a8d4e68" xsi:nil="true"/>
    <PublicationDate xmlns="cebd32e3-9ab6-41ee-b1af-b8405a8d4e68">2018-03-31T23:00:00+00:00</PublicationDate>
    <PubMonth xmlns="cebd32e3-9ab6-41ee-b1af-b8405a8d4e68">4</PubMonth>
    <DocumentAdded xmlns="cebd32e3-9ab6-41ee-b1af-b8405a8d4e68">2018-04-05T23:00:00+00:00</DocumentAdded>
    <PublicationRefNo xmlns="cebd32e3-9ab6-41ee-b1af-b8405a8d4e68" xsi:nil="true"/>
    <LegacyId xmlns="cebd32e3-9ab6-41ee-b1af-b8405a8d4e68">4045</LegacyId>
    <DocumentAuthors xmlns="cebd32e3-9ab6-41ee-b1af-b8405a8d4e68">
      <Value>Steve Lawrence</Value>
      <Value>Sébastien Metz</Value>
      <Value>Kirsten Milliken</Value>
      <Value>Arina Motova</Value>
    </DocumentAuthors>
    <DocumentSummary xmlns="cebd32e3-9ab6-41ee-b1af-b8405a8d4e68">The Seafish fleet economic performance dataset contains financial, economic and operation performance indicators for the period 2008-17. The dataset covers the overall UK active fishing fleet  and has been produced by combining a sample of costs and earnings data from vessel accounts with official effort, landings and capacity data for all active UK fishing vessels</DocumentSummary>
    <MediaFormat xmlns="cebd32e3-9ab6-41ee-b1af-b8405a8d4e68" xsi:nil="true"/>
  </documentManagement>
</p:properties>
</file>

<file path=customXml/itemProps1.xml><?xml version="1.0" encoding="utf-8"?>
<ds:datastoreItem xmlns:ds="http://schemas.openxmlformats.org/officeDocument/2006/customXml" ds:itemID="{1BBBA16C-3AF8-47FE-8620-23DAF0A9187A}"/>
</file>

<file path=customXml/itemProps2.xml><?xml version="1.0" encoding="utf-8"?>
<ds:datastoreItem xmlns:ds="http://schemas.openxmlformats.org/officeDocument/2006/customXml" ds:itemID="{362BDC95-D588-4045-9B0D-0883C31C22A4}"/>
</file>

<file path=customXml/itemProps3.xml><?xml version="1.0" encoding="utf-8"?>
<ds:datastoreItem xmlns:ds="http://schemas.openxmlformats.org/officeDocument/2006/customXml" ds:itemID="{802E7549-37D5-4458-A0BA-8EBD9E4F97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Contents</vt:lpstr>
      <vt:lpstr>NOTES</vt:lpstr>
      <vt:lpstr>All Active segments</vt:lpstr>
      <vt:lpstr>Active under 10m</vt:lpstr>
      <vt:lpstr>Active over 10m</vt:lpstr>
      <vt:lpstr>Fleet excl.inactive and low </vt:lpstr>
      <vt:lpstr>U10m excl. inactive and low</vt:lpstr>
      <vt:lpstr>O10m excl. inactive and low</vt:lpstr>
      <vt:lpstr>All Low activity </vt:lpstr>
      <vt:lpstr>U10m Low activity</vt:lpstr>
      <vt:lpstr>O10m Low activity</vt:lpstr>
      <vt:lpstr>'Active over 10m'!Print_Area</vt:lpstr>
      <vt:lpstr>'Active under 10m'!Print_Area</vt:lpstr>
      <vt:lpstr>'All Active segments'!Print_Area</vt:lpstr>
      <vt:lpstr>'Fleet excl.inactive and low '!Print_Area</vt:lpstr>
      <vt:lpstr>'O10m excl. inactive and low'!Print_Area</vt:lpstr>
      <vt:lpstr>'O10m Low activity'!Print_Area</vt:lpstr>
      <vt:lpstr>'U10m excl. inactive and low'!Print_Area</vt:lpstr>
      <vt:lpstr>'U10m Low activity'!Print_Area</vt:lpstr>
      <vt:lpstr>'Active over 10m'!WOS_nephrops_over_250kW</vt:lpstr>
      <vt:lpstr>'Active under 10m'!WOS_nephrops_over_250kW</vt:lpstr>
      <vt:lpstr>'All Low activity '!WOS_nephrops_over_250kW</vt:lpstr>
      <vt:lpstr>'Fleet excl.inactive and low '!WOS_nephrops_over_250kW</vt:lpstr>
      <vt:lpstr>'O10m excl. inactive and low'!WOS_nephrops_over_250kW</vt:lpstr>
      <vt:lpstr>'O10m Low activity'!WOS_nephrops_over_250kW</vt:lpstr>
      <vt:lpstr>'U10m excl. inactive and low'!WOS_nephrops_over_250kW</vt:lpstr>
      <vt:lpstr>'U10m Low activity'!WOS_nephrops_over_250kW</vt:lpstr>
      <vt:lpstr>WOS_nephrops_over_250kW</vt:lpstr>
    </vt:vector>
  </TitlesOfParts>
  <Company>Seafish Industry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Seafish Economic Performance Time Series Dataset (UK Overall) 2008-17</dc:title>
  <dc:creator>Arina Motova</dc:creator>
  <cp:lastModifiedBy>Steven Lawrence</cp:lastModifiedBy>
  <dcterms:created xsi:type="dcterms:W3CDTF">2016-10-28T10:35:33Z</dcterms:created>
  <dcterms:modified xsi:type="dcterms:W3CDTF">2018-04-05T10:33:20Z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0x010100FBC0F8BFD01A91498CA7837A71EEDFDB0100D8D74AD133DD5E4C9488BA264812959E</vt:lpwstr>
  </property>
</Properties>
</file>